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仕事用\F&amp;S-E\メリーライフプランニング\住宅ローンに関する資料\"/>
    </mc:Choice>
  </mc:AlternateContent>
  <xr:revisionPtr revIDLastSave="0" documentId="13_ncr:1_{7C53F683-2D01-43BD-A806-246BCC087DC7}" xr6:coauthVersionLast="47" xr6:coauthVersionMax="47" xr10:uidLastSave="{00000000-0000-0000-0000-000000000000}"/>
  <workbookProtection workbookAlgorithmName="SHA-512" workbookHashValue="ZFq1tsA6ob6ezQ82md06TSTbkeM/JjvIvCe6ZC4l1AMb4jbwVZYGh3/yc/RKUmgen/JQYcl8nW+6TVXQTZt19w==" workbookSaltValue="bI1r5bwwYqe+iDmv9iWT6A==" workbookSpinCount="100000" lockStructure="1"/>
  <bookViews>
    <workbookView xWindow="-108" yWindow="-108" windowWidth="23256" windowHeight="12576" xr2:uid="{705863A9-51DC-498F-8914-3124867FC459}"/>
  </bookViews>
  <sheets>
    <sheet name="年返済比率計算シート" sheetId="1" r:id="rId1"/>
    <sheet name="計算データ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J3" i="1"/>
  <c r="N3" i="1" s="1"/>
  <c r="K3" i="1" s="1"/>
  <c r="C12" i="1" l="1"/>
  <c r="C7" i="1"/>
  <c r="B12" i="1"/>
  <c r="B7" i="1"/>
  <c r="B13" i="1" l="1"/>
  <c r="C13" i="1" s="1"/>
  <c r="D13" i="1" s="1"/>
  <c r="E13" i="1" s="1"/>
  <c r="B8" i="2" l="1"/>
  <c r="B9" i="2" s="1"/>
  <c r="B10" i="2" s="1"/>
  <c r="A15" i="1" s="1"/>
  <c r="E14" i="1"/>
</calcChain>
</file>

<file path=xl/sharedStrings.xml><?xml version="1.0" encoding="utf-8"?>
<sst xmlns="http://schemas.openxmlformats.org/spreadsheetml/2006/main" count="26" uniqueCount="25">
  <si>
    <t>夫</t>
    <rPh sb="0" eb="1">
      <t>オット</t>
    </rPh>
    <phoneticPr fontId="2"/>
  </si>
  <si>
    <t>妻</t>
    <rPh sb="0" eb="1">
      <t>ツマ</t>
    </rPh>
    <phoneticPr fontId="2"/>
  </si>
  <si>
    <t>合計</t>
    <rPh sb="0" eb="2">
      <t>ゴウケイ</t>
    </rPh>
    <phoneticPr fontId="2"/>
  </si>
  <si>
    <t>返済比率</t>
    <rPh sb="0" eb="4">
      <t>ヘンサイヒリツ</t>
    </rPh>
    <phoneticPr fontId="2"/>
  </si>
  <si>
    <t>借入希望額</t>
    <rPh sb="0" eb="5">
      <t>カリイレキボウガク</t>
    </rPh>
    <phoneticPr fontId="2"/>
  </si>
  <si>
    <t>住宅ローン条件</t>
    <rPh sb="0" eb="2">
      <t>ジュウタク</t>
    </rPh>
    <rPh sb="5" eb="7">
      <t>ジョウケン</t>
    </rPh>
    <phoneticPr fontId="2"/>
  </si>
  <si>
    <t>金利</t>
    <rPh sb="0" eb="2">
      <t>キンリ</t>
    </rPh>
    <phoneticPr fontId="2"/>
  </si>
  <si>
    <t>返済年数</t>
    <rPh sb="0" eb="4">
      <t>ヘンサイネンスウ</t>
    </rPh>
    <phoneticPr fontId="2"/>
  </si>
  <si>
    <t>世帯合計</t>
    <rPh sb="0" eb="2">
      <t>セタイ</t>
    </rPh>
    <rPh sb="2" eb="4">
      <t>ゴウケイ</t>
    </rPh>
    <phoneticPr fontId="2"/>
  </si>
  <si>
    <t>住宅ローン返済額（月）</t>
    <rPh sb="0" eb="2">
      <t>ジュウタク</t>
    </rPh>
    <rPh sb="5" eb="7">
      <t>ヘンサイ</t>
    </rPh>
    <rPh sb="7" eb="8">
      <t>ガク</t>
    </rPh>
    <rPh sb="9" eb="10">
      <t>ツキ</t>
    </rPh>
    <phoneticPr fontId="2"/>
  </si>
  <si>
    <t>既存借入返済額（月）</t>
    <rPh sb="0" eb="4">
      <t>キゾンカリイレ</t>
    </rPh>
    <rPh sb="4" eb="6">
      <t>ヘンサイ</t>
    </rPh>
    <rPh sb="6" eb="7">
      <t>ガク</t>
    </rPh>
    <rPh sb="8" eb="9">
      <t>ツキ</t>
    </rPh>
    <phoneticPr fontId="2"/>
  </si>
  <si>
    <t>採用結果</t>
    <rPh sb="0" eb="2">
      <t>サイヨウ</t>
    </rPh>
    <rPh sb="2" eb="4">
      <t>ケッカ</t>
    </rPh>
    <phoneticPr fontId="2"/>
  </si>
  <si>
    <t>記載文言</t>
    <rPh sb="0" eb="2">
      <t>キサイ</t>
    </rPh>
    <rPh sb="2" eb="4">
      <t>モンゴン</t>
    </rPh>
    <phoneticPr fontId="2"/>
  </si>
  <si>
    <t>%を上回ってしまっています（審査できません）</t>
    <rPh sb="2" eb="4">
      <t>ウワマワ</t>
    </rPh>
    <rPh sb="14" eb="16">
      <t>シンサ</t>
    </rPh>
    <phoneticPr fontId="2"/>
  </si>
  <si>
    <t>%を下回っています（審査に進んでください）</t>
    <rPh sb="2" eb="4">
      <t>シタマワ</t>
    </rPh>
    <rPh sb="10" eb="12">
      <t>シンサ</t>
    </rPh>
    <rPh sb="13" eb="14">
      <t>スス</t>
    </rPh>
    <phoneticPr fontId="2"/>
  </si>
  <si>
    <t>年返済比率</t>
    <rPh sb="0" eb="1">
      <t>ネン</t>
    </rPh>
    <rPh sb="1" eb="5">
      <t>ヘンサイヒリツ</t>
    </rPh>
    <phoneticPr fontId="2"/>
  </si>
  <si>
    <t>【フラット35】審査時の年返済比率チェックシート</t>
    <rPh sb="8" eb="11">
      <t>シンサジ</t>
    </rPh>
    <rPh sb="12" eb="13">
      <t>ネン</t>
    </rPh>
    <rPh sb="13" eb="17">
      <t>ヘンサイヒリツ</t>
    </rPh>
    <phoneticPr fontId="2"/>
  </si>
  <si>
    <t>配信開始日</t>
    <rPh sb="0" eb="2">
      <t>ハイシン</t>
    </rPh>
    <rPh sb="2" eb="4">
      <t>カイシ</t>
    </rPh>
    <rPh sb="4" eb="5">
      <t>ビ</t>
    </rPh>
    <phoneticPr fontId="5"/>
  </si>
  <si>
    <t>使用期限</t>
    <rPh sb="0" eb="4">
      <t>シヨウキゲン</t>
    </rPh>
    <phoneticPr fontId="5"/>
  </si>
  <si>
    <t>ステータス</t>
    <phoneticPr fontId="5"/>
  </si>
  <si>
    <t>※使用期限を過ぎると使用できなくなります</t>
    <rPh sb="1" eb="3">
      <t>シヨウ</t>
    </rPh>
    <rPh sb="3" eb="5">
      <t>キゲン</t>
    </rPh>
    <rPh sb="6" eb="7">
      <t>ス</t>
    </rPh>
    <rPh sb="10" eb="12">
      <t>シヨウ</t>
    </rPh>
    <phoneticPr fontId="2"/>
  </si>
  <si>
    <t>のところを入力してください</t>
    <rPh sb="5" eb="7">
      <t>ニュウリョク</t>
    </rPh>
    <phoneticPr fontId="2"/>
  </si>
  <si>
    <t>審査条件である年返済比率</t>
    <rPh sb="0" eb="2">
      <t>シンサ</t>
    </rPh>
    <rPh sb="2" eb="4">
      <t>ジョウケン</t>
    </rPh>
    <rPh sb="7" eb="8">
      <t>ネン</t>
    </rPh>
    <rPh sb="8" eb="12">
      <t>ヘンサイヒリツ</t>
    </rPh>
    <phoneticPr fontId="2"/>
  </si>
  <si>
    <t>年収（単位：円）</t>
    <rPh sb="0" eb="2">
      <t>ネンシュウ</t>
    </rPh>
    <rPh sb="3" eb="5">
      <t>タンイ</t>
    </rPh>
    <rPh sb="6" eb="7">
      <t>エン</t>
    </rPh>
    <phoneticPr fontId="2"/>
  </si>
  <si>
    <t>■本シートの著作権は株式会社エフアンドエス・エキスパートに帰属します。Copyright(C) 2023 F&amp;S-Expert, Inc. All Rights Reserved. ■本シートの全部または一部を引用・転載する場合は事前に株式会社エフアンドエス・エキスパートの書面による承認を取得する必要があります。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</si>
</sst>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年&quot;"/>
    <numFmt numFmtId="177" formatCode="#,##0&quot;円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8.5"/>
      <color theme="1"/>
      <name val="游ゴシック"/>
      <family val="3"/>
      <charset val="128"/>
      <scheme val="minor"/>
    </font>
    <font>
      <sz val="8.5"/>
      <color theme="0"/>
      <name val="游ゴシック"/>
      <family val="3"/>
      <charset val="128"/>
      <scheme val="minor"/>
    </font>
    <font>
      <sz val="11"/>
      <color theme="0"/>
      <name val="Meiryo UI"/>
      <family val="3"/>
      <charset val="128"/>
    </font>
    <font>
      <sz val="8"/>
      <name val="Meiryo UI"/>
      <family val="3"/>
      <charset val="128"/>
    </font>
    <font>
      <sz val="8"/>
      <color rgb="FF2F2FFF"/>
      <name val="Meiryo UI"/>
      <family val="3"/>
      <charset val="128"/>
    </font>
    <font>
      <sz val="8"/>
      <color rgb="FFFF4747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DECE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9" fontId="0" fillId="0" borderId="0" xfId="2" applyFont="1">
      <alignment vertical="center"/>
    </xf>
    <xf numFmtId="9" fontId="3" fillId="0" borderId="0" xfId="2" applyFont="1">
      <alignment vertical="center"/>
    </xf>
    <xf numFmtId="0" fontId="6" fillId="5" borderId="0" xfId="0" applyFont="1" applyFill="1" applyAlignment="1" applyProtection="1">
      <alignment vertical="center" shrinkToFit="1"/>
      <protection hidden="1"/>
    </xf>
    <xf numFmtId="0" fontId="7" fillId="5" borderId="0" xfId="0" applyFont="1" applyFill="1" applyAlignment="1" applyProtection="1">
      <alignment vertical="center" shrinkToFit="1"/>
      <protection hidden="1"/>
    </xf>
    <xf numFmtId="0" fontId="9" fillId="0" borderId="11" xfId="0" applyFont="1" applyBorder="1" applyAlignment="1" applyProtection="1">
      <alignment horizontal="center" vertical="center" shrinkToFit="1"/>
      <protection hidden="1"/>
    </xf>
    <xf numFmtId="0" fontId="9" fillId="0" borderId="2" xfId="0" applyFont="1" applyBorder="1" applyAlignment="1" applyProtection="1">
      <alignment horizontal="center" vertical="center" shrinkToFit="1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14" fontId="9" fillId="0" borderId="13" xfId="0" applyNumberFormat="1" applyFont="1" applyBorder="1" applyAlignment="1" applyProtection="1">
      <alignment horizontal="center" vertical="center" shrinkToFit="1"/>
      <protection hidden="1"/>
    </xf>
    <xf numFmtId="14" fontId="9" fillId="0" borderId="3" xfId="0" applyNumberFormat="1" applyFont="1" applyBorder="1" applyAlignment="1" applyProtection="1">
      <alignment horizontal="center" vertical="center" shrinkToFit="1"/>
      <protection hidden="1"/>
    </xf>
    <xf numFmtId="0" fontId="10" fillId="0" borderId="14" xfId="0" applyFont="1" applyBorder="1" applyAlignment="1" applyProtection="1">
      <alignment horizontal="center" vertical="center" shrinkToFit="1"/>
      <protection hidden="1"/>
    </xf>
    <xf numFmtId="0" fontId="3" fillId="5" borderId="0" xfId="0" applyFont="1" applyFill="1" applyAlignment="1" applyProtection="1">
      <alignment vertical="center" shrinkToFit="1"/>
      <protection hidden="1"/>
    </xf>
    <xf numFmtId="0" fontId="3" fillId="5" borderId="1" xfId="0" applyFont="1" applyFill="1" applyBorder="1" applyAlignment="1" applyProtection="1">
      <alignment horizontal="center" vertical="center" shrinkToFit="1"/>
      <protection hidden="1"/>
    </xf>
    <xf numFmtId="0" fontId="3" fillId="5" borderId="1" xfId="0" applyFont="1" applyFill="1" applyBorder="1" applyAlignment="1" applyProtection="1">
      <alignment vertical="center" shrinkToFit="1"/>
      <protection hidden="1"/>
    </xf>
    <xf numFmtId="0" fontId="3" fillId="5" borderId="2" xfId="0" applyFont="1" applyFill="1" applyBorder="1" applyAlignment="1" applyProtection="1">
      <alignment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10" fontId="3" fillId="4" borderId="3" xfId="2" applyNumberFormat="1" applyFont="1" applyFill="1" applyBorder="1" applyAlignment="1" applyProtection="1">
      <alignment vertical="center" shrinkToFit="1"/>
      <protection locked="0"/>
    </xf>
    <xf numFmtId="176" fontId="3" fillId="4" borderId="3" xfId="0" applyNumberFormat="1" applyFont="1" applyFill="1" applyBorder="1" applyAlignment="1" applyProtection="1">
      <alignment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hidden="1"/>
    </xf>
    <xf numFmtId="177" fontId="3" fillId="4" borderId="10" xfId="1" applyNumberFormat="1" applyFont="1" applyFill="1" applyBorder="1" applyAlignment="1" applyProtection="1">
      <alignment vertical="center" shrinkToFit="1"/>
      <protection locked="0"/>
    </xf>
    <xf numFmtId="0" fontId="3" fillId="6" borderId="3" xfId="0" applyFont="1" applyFill="1" applyBorder="1" applyAlignment="1" applyProtection="1">
      <alignment horizontal="center" vertical="center" shrinkToFit="1"/>
      <protection hidden="1"/>
    </xf>
    <xf numFmtId="0" fontId="3" fillId="7" borderId="6" xfId="0" applyFont="1" applyFill="1" applyBorder="1" applyAlignment="1" applyProtection="1">
      <alignment horizontal="center" vertical="center" shrinkToFit="1"/>
      <protection hidden="1"/>
    </xf>
    <xf numFmtId="0" fontId="3" fillId="5" borderId="0" xfId="0" applyFont="1" applyFill="1" applyAlignment="1" applyProtection="1">
      <alignment horizontal="center" vertical="center" shrinkToFit="1"/>
      <protection hidden="1"/>
    </xf>
    <xf numFmtId="0" fontId="3" fillId="5" borderId="15" xfId="0" applyFont="1" applyFill="1" applyBorder="1" applyAlignment="1" applyProtection="1">
      <alignment vertical="center" shrinkToFit="1"/>
      <protection hidden="1"/>
    </xf>
    <xf numFmtId="0" fontId="3" fillId="4" borderId="17" xfId="0" applyFont="1" applyFill="1" applyBorder="1" applyAlignment="1" applyProtection="1">
      <alignment horizontal="center" vertical="center" shrinkToFit="1"/>
      <protection hidden="1"/>
    </xf>
    <xf numFmtId="10" fontId="3" fillId="7" borderId="6" xfId="2" applyNumberFormat="1" applyFont="1" applyFill="1" applyBorder="1" applyAlignment="1" applyProtection="1">
      <alignment horizontal="center" vertical="center" shrinkToFit="1"/>
      <protection hidden="1"/>
    </xf>
    <xf numFmtId="177" fontId="3" fillId="4" borderId="5" xfId="0" applyNumberFormat="1" applyFont="1" applyFill="1" applyBorder="1" applyAlignment="1" applyProtection="1">
      <alignment horizontal="right" vertical="center" indent="1" shrinkToFit="1"/>
      <protection locked="0"/>
    </xf>
    <xf numFmtId="177" fontId="3" fillId="4" borderId="4" xfId="0" applyNumberFormat="1" applyFont="1" applyFill="1" applyBorder="1" applyAlignment="1" applyProtection="1">
      <alignment horizontal="right" vertical="center" indent="1" shrinkToFit="1"/>
      <protection locked="0"/>
    </xf>
    <xf numFmtId="177" fontId="3" fillId="3" borderId="3" xfId="0" applyNumberFormat="1" applyFont="1" applyFill="1" applyBorder="1" applyAlignment="1" applyProtection="1">
      <alignment horizontal="right" vertical="center" indent="1" shrinkToFit="1"/>
      <protection hidden="1"/>
    </xf>
    <xf numFmtId="177" fontId="3" fillId="6" borderId="3" xfId="0" applyNumberFormat="1" applyFont="1" applyFill="1" applyBorder="1" applyAlignment="1" applyProtection="1">
      <alignment horizontal="right" vertical="center" indent="1" shrinkToFit="1"/>
      <protection hidden="1"/>
    </xf>
    <xf numFmtId="177" fontId="3" fillId="7" borderId="6" xfId="0" applyNumberFormat="1" applyFont="1" applyFill="1" applyBorder="1" applyAlignment="1" applyProtection="1">
      <alignment horizontal="right" vertical="center" indent="1" shrinkToFit="1"/>
      <protection hidden="1"/>
    </xf>
    <xf numFmtId="0" fontId="3" fillId="5" borderId="9" xfId="0" applyFont="1" applyFill="1" applyBorder="1" applyAlignment="1" applyProtection="1">
      <alignment horizontal="left" vertical="center" shrinkToFit="1"/>
      <protection hidden="1"/>
    </xf>
    <xf numFmtId="0" fontId="11" fillId="5" borderId="16" xfId="0" applyFont="1" applyFill="1" applyBorder="1" applyAlignment="1" applyProtection="1">
      <alignment horizontal="left" vertical="center" shrinkToFit="1"/>
      <protection hidden="1"/>
    </xf>
    <xf numFmtId="0" fontId="3" fillId="5" borderId="15" xfId="0" applyFont="1" applyFill="1" applyBorder="1" applyAlignment="1" applyProtection="1">
      <alignment horizontal="left" vertical="center" shrinkToFit="1"/>
      <protection hidden="1"/>
    </xf>
    <xf numFmtId="0" fontId="3" fillId="5" borderId="7" xfId="0" applyFont="1" applyFill="1" applyBorder="1" applyAlignment="1" applyProtection="1">
      <alignment horizontal="center" vertical="center" shrinkToFit="1"/>
      <protection hidden="1"/>
    </xf>
    <xf numFmtId="0" fontId="3" fillId="5" borderId="8" xfId="0" applyFont="1" applyFill="1" applyBorder="1" applyAlignment="1" applyProtection="1">
      <alignment horizontal="center" vertical="center" shrinkToFit="1"/>
      <protection hidden="1"/>
    </xf>
    <xf numFmtId="0" fontId="3" fillId="5" borderId="5" xfId="0" applyFont="1" applyFill="1" applyBorder="1" applyAlignment="1" applyProtection="1">
      <alignment horizontal="center" vertical="center" shrinkToFit="1"/>
      <protection hidden="1"/>
    </xf>
    <xf numFmtId="177" fontId="3" fillId="5" borderId="7" xfId="1" applyNumberFormat="1" applyFont="1" applyFill="1" applyBorder="1" applyAlignment="1" applyProtection="1">
      <alignment horizontal="right" vertical="center" indent="1" shrinkToFit="1"/>
      <protection hidden="1"/>
    </xf>
    <xf numFmtId="177" fontId="3" fillId="5" borderId="8" xfId="1" applyNumberFormat="1" applyFont="1" applyFill="1" applyBorder="1" applyAlignment="1" applyProtection="1">
      <alignment horizontal="right" vertical="center" indent="1" shrinkToFit="1"/>
      <protection hidden="1"/>
    </xf>
    <xf numFmtId="177" fontId="3" fillId="5" borderId="6" xfId="1" applyNumberFormat="1" applyFont="1" applyFill="1" applyBorder="1" applyAlignment="1" applyProtection="1">
      <alignment horizontal="right" vertical="center" indent="1" shrinkToFit="1"/>
      <protection hidden="1"/>
    </xf>
    <xf numFmtId="10" fontId="3" fillId="2" borderId="7" xfId="2" applyNumberFormat="1" applyFont="1" applyFill="1" applyBorder="1" applyAlignment="1" applyProtection="1">
      <alignment horizontal="center" vertical="center" shrinkToFit="1"/>
      <protection hidden="1"/>
    </xf>
    <xf numFmtId="10" fontId="3" fillId="2" borderId="8" xfId="2" applyNumberFormat="1" applyFont="1" applyFill="1" applyBorder="1" applyAlignment="1" applyProtection="1">
      <alignment horizontal="center" vertical="center" shrinkToFit="1"/>
      <protection hidden="1"/>
    </xf>
    <xf numFmtId="10" fontId="3" fillId="2" borderId="6" xfId="2" applyNumberFormat="1" applyFont="1" applyFill="1" applyBorder="1" applyAlignment="1" applyProtection="1">
      <alignment horizontal="center" vertical="center" shrinkToFit="1"/>
      <protection hidden="1"/>
    </xf>
    <xf numFmtId="9" fontId="4" fillId="5" borderId="0" xfId="2" applyFont="1" applyFill="1" applyAlignment="1" applyProtection="1">
      <alignment horizontal="right" vertical="center" shrinkToFit="1"/>
      <protection hidden="1"/>
    </xf>
    <xf numFmtId="0" fontId="3" fillId="5" borderId="0" xfId="0" applyFont="1" applyFill="1" applyAlignment="1" applyProtection="1">
      <alignment horizontal="left" vertical="center" shrinkToFit="1"/>
      <protection hidden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DECE3"/>
      <color rgb="FFFFDD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FC5EE-C8D8-48D7-9C19-BC1D06F531DD}">
  <dimension ref="A1:O19"/>
  <sheetViews>
    <sheetView showZeros="0" tabSelected="1" workbookViewId="0">
      <selection activeCell="K13" sqref="K13"/>
    </sheetView>
  </sheetViews>
  <sheetFormatPr defaultRowHeight="18.600000000000001" customHeight="1" x14ac:dyDescent="0.45"/>
  <cols>
    <col min="1" max="1" width="8.796875" style="22"/>
    <col min="2" max="4" width="19.8984375" style="11" customWidth="1"/>
    <col min="5" max="5" width="12.19921875" style="11" customWidth="1"/>
    <col min="6" max="6" width="2.69921875" style="11" customWidth="1"/>
    <col min="7" max="7" width="13.59765625" style="11" customWidth="1"/>
    <col min="8" max="8" width="2.3984375" style="11" customWidth="1"/>
    <col min="9" max="16384" width="8.796875" style="11"/>
  </cols>
  <sheetData>
    <row r="1" spans="1:15" ht="28.8" customHeight="1" x14ac:dyDescent="0.45">
      <c r="A1" s="33" t="s">
        <v>16</v>
      </c>
      <c r="B1" s="33"/>
      <c r="C1" s="33"/>
      <c r="D1" s="23"/>
      <c r="E1" s="23"/>
    </row>
    <row r="2" spans="1:15" ht="18.600000000000001" customHeight="1" x14ac:dyDescent="0.45">
      <c r="A2" s="12"/>
      <c r="B2" s="12" t="s">
        <v>23</v>
      </c>
      <c r="C2" s="12" t="s">
        <v>10</v>
      </c>
      <c r="D2" s="12" t="s">
        <v>9</v>
      </c>
      <c r="E2" s="12" t="s">
        <v>15</v>
      </c>
      <c r="G2" s="13" t="s">
        <v>5</v>
      </c>
      <c r="I2" s="5" t="s">
        <v>17</v>
      </c>
      <c r="J2" s="6" t="s">
        <v>18</v>
      </c>
      <c r="K2" s="7" t="s">
        <v>19</v>
      </c>
      <c r="L2" s="3"/>
      <c r="M2" s="3"/>
      <c r="N2" s="4"/>
      <c r="O2" s="4"/>
    </row>
    <row r="3" spans="1:15" ht="18.600000000000001" customHeight="1" x14ac:dyDescent="0.45">
      <c r="A3" s="34" t="s">
        <v>0</v>
      </c>
      <c r="B3" s="26">
        <v>4500000</v>
      </c>
      <c r="C3" s="26">
        <v>32500</v>
      </c>
      <c r="D3" s="37">
        <f>IF(G6="","",-PMT(G4/12,G6*12,G8,0))</f>
        <v>98764.096179550979</v>
      </c>
      <c r="E3" s="40"/>
      <c r="G3" s="14" t="s">
        <v>6</v>
      </c>
      <c r="I3" s="8">
        <v>44996</v>
      </c>
      <c r="J3" s="9">
        <f>EDATE(I3,8)</f>
        <v>45241</v>
      </c>
      <c r="K3" s="10" t="str">
        <f ca="1">IF(N3, "使用期間中", "使用期限終了")</f>
        <v>使用期間中</v>
      </c>
      <c r="L3" s="3"/>
      <c r="M3" s="3"/>
      <c r="N3" s="15" t="b">
        <f ca="1">IF(TODAY()&lt;=J3,TRUE,FALSE)</f>
        <v>1</v>
      </c>
      <c r="O3" s="4"/>
    </row>
    <row r="4" spans="1:15" ht="18.600000000000001" customHeight="1" x14ac:dyDescent="0.45">
      <c r="A4" s="35"/>
      <c r="B4" s="27"/>
      <c r="C4" s="27">
        <v>3000</v>
      </c>
      <c r="D4" s="38"/>
      <c r="E4" s="41"/>
      <c r="G4" s="16">
        <v>1.9599999999999999E-2</v>
      </c>
      <c r="I4" s="32" t="s">
        <v>20</v>
      </c>
      <c r="J4" s="32"/>
      <c r="K4" s="32"/>
      <c r="L4" s="3"/>
      <c r="M4" s="3"/>
      <c r="N4" s="4"/>
      <c r="O4" s="4"/>
    </row>
    <row r="5" spans="1:15" ht="18.600000000000001" customHeight="1" x14ac:dyDescent="0.45">
      <c r="A5" s="35"/>
      <c r="B5" s="27"/>
      <c r="C5" s="27"/>
      <c r="D5" s="38"/>
      <c r="E5" s="41"/>
      <c r="G5" s="14" t="s">
        <v>7</v>
      </c>
    </row>
    <row r="6" spans="1:15" ht="18.600000000000001" customHeight="1" x14ac:dyDescent="0.45">
      <c r="A6" s="36"/>
      <c r="B6" s="27"/>
      <c r="C6" s="27"/>
      <c r="D6" s="38"/>
      <c r="E6" s="41"/>
      <c r="G6" s="17">
        <v>35</v>
      </c>
    </row>
    <row r="7" spans="1:15" ht="18.600000000000001" customHeight="1" x14ac:dyDescent="0.45">
      <c r="A7" s="18" t="s">
        <v>2</v>
      </c>
      <c r="B7" s="28">
        <f>SUM(B3:B6)</f>
        <v>4500000</v>
      </c>
      <c r="C7" s="28">
        <f>SUM(C3:C6)</f>
        <v>35500</v>
      </c>
      <c r="D7" s="38"/>
      <c r="E7" s="41"/>
      <c r="G7" s="31" t="s">
        <v>4</v>
      </c>
    </row>
    <row r="8" spans="1:15" ht="18.600000000000001" customHeight="1" x14ac:dyDescent="0.45">
      <c r="A8" s="34" t="s">
        <v>1</v>
      </c>
      <c r="B8" s="26">
        <v>2500000</v>
      </c>
      <c r="C8" s="26">
        <v>15000</v>
      </c>
      <c r="D8" s="38"/>
      <c r="E8" s="41"/>
      <c r="G8" s="19">
        <v>30000000</v>
      </c>
    </row>
    <row r="9" spans="1:15" ht="18.600000000000001" customHeight="1" x14ac:dyDescent="0.45">
      <c r="A9" s="35"/>
      <c r="B9" s="27"/>
      <c r="C9" s="27"/>
      <c r="D9" s="38"/>
      <c r="E9" s="41"/>
    </row>
    <row r="10" spans="1:15" ht="18.600000000000001" customHeight="1" x14ac:dyDescent="0.45">
      <c r="A10" s="35"/>
      <c r="B10" s="27"/>
      <c r="C10" s="27"/>
      <c r="D10" s="38"/>
      <c r="E10" s="41"/>
    </row>
    <row r="11" spans="1:15" ht="18.600000000000001" customHeight="1" x14ac:dyDescent="0.45">
      <c r="A11" s="36"/>
      <c r="B11" s="27"/>
      <c r="C11" s="27"/>
      <c r="D11" s="38"/>
      <c r="E11" s="41"/>
    </row>
    <row r="12" spans="1:15" ht="18.600000000000001" customHeight="1" x14ac:dyDescent="0.45">
      <c r="A12" s="20" t="s">
        <v>2</v>
      </c>
      <c r="B12" s="29">
        <f>SUM(B8:B11)</f>
        <v>2500000</v>
      </c>
      <c r="C12" s="29">
        <f>SUM(C8:C11)</f>
        <v>15000</v>
      </c>
      <c r="D12" s="39"/>
      <c r="E12" s="42"/>
    </row>
    <row r="13" spans="1:15" ht="24" customHeight="1" x14ac:dyDescent="0.45">
      <c r="A13" s="21" t="s">
        <v>8</v>
      </c>
      <c r="B13" s="30">
        <f ca="1">IF(K3="使用期間中",B7+B12,"")</f>
        <v>7000000</v>
      </c>
      <c r="C13" s="30">
        <f ca="1">IF(B13="","",C7+C12)</f>
        <v>50500</v>
      </c>
      <c r="D13" s="30">
        <f ca="1">IF(C13="","",D3)</f>
        <v>98764.096179550979</v>
      </c>
      <c r="E13" s="25">
        <f ca="1">IF(D13="","",((C13+D3)*12)/B13)</f>
        <v>0.25588130773637313</v>
      </c>
    </row>
    <row r="14" spans="1:15" ht="18.600000000000001" customHeight="1" x14ac:dyDescent="0.45">
      <c r="E14" s="22" t="str">
        <f ca="1">IF(D13="","","↑")</f>
        <v>↑</v>
      </c>
    </row>
    <row r="15" spans="1:15" ht="18.600000000000001" customHeight="1" x14ac:dyDescent="0.45">
      <c r="A15" s="43" t="str">
        <f ca="1">IF(E13="","",計算データ!B10)</f>
        <v>審査条件である年返済比率35%を下回っています（審査に進んでください）</v>
      </c>
      <c r="B15" s="43"/>
      <c r="C15" s="43"/>
      <c r="D15" s="43"/>
      <c r="E15" s="43"/>
    </row>
    <row r="17" spans="1:11" ht="18.600000000000001" customHeight="1" x14ac:dyDescent="0.45">
      <c r="A17" s="24"/>
      <c r="B17" s="11" t="s">
        <v>21</v>
      </c>
    </row>
    <row r="19" spans="1:11" ht="18.600000000000001" customHeight="1" x14ac:dyDescent="0.45">
      <c r="A19" s="44" t="s">
        <v>24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</sheetData>
  <sheetProtection algorithmName="SHA-512" hashValue="p0nl5egURsaGEVUJLMbIPimDVqWyRTcBQrFSRx9Vvl9jew7Kpo7FO6ZZPLBWQO9VdTGNneOimLRpTZ70Wn0bAA==" saltValue="o0zO2E518XSCFoWuSKsTMQ==" spinCount="100000" sheet="1" objects="1" scenarios="1"/>
  <mergeCells count="8">
    <mergeCell ref="A15:E15"/>
    <mergeCell ref="A19:K19"/>
    <mergeCell ref="I4:K4"/>
    <mergeCell ref="A1:C1"/>
    <mergeCell ref="A3:A6"/>
    <mergeCell ref="A8:A11"/>
    <mergeCell ref="D3:D12"/>
    <mergeCell ref="E3:E12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42869-4051-464A-87F0-D653C62F5DB1}">
  <dimension ref="A1:B10"/>
  <sheetViews>
    <sheetView workbookViewId="0">
      <selection activeCell="A5" sqref="A5"/>
    </sheetView>
  </sheetViews>
  <sheetFormatPr defaultRowHeight="18" x14ac:dyDescent="0.45"/>
  <sheetData>
    <row r="1" spans="1:2" x14ac:dyDescent="0.45">
      <c r="A1" t="s">
        <v>13</v>
      </c>
    </row>
    <row r="2" spans="1:2" x14ac:dyDescent="0.45">
      <c r="A2" t="s">
        <v>14</v>
      </c>
    </row>
    <row r="4" spans="1:2" x14ac:dyDescent="0.45">
      <c r="A4" t="s">
        <v>22</v>
      </c>
    </row>
    <row r="5" spans="1:2" x14ac:dyDescent="0.45">
      <c r="A5">
        <v>4000000</v>
      </c>
      <c r="B5" s="1">
        <v>0.35</v>
      </c>
    </row>
    <row r="6" spans="1:2" x14ac:dyDescent="0.45">
      <c r="A6">
        <v>3999999</v>
      </c>
      <c r="B6" s="1">
        <v>0.3</v>
      </c>
    </row>
    <row r="8" spans="1:2" x14ac:dyDescent="0.45">
      <c r="A8" t="s">
        <v>3</v>
      </c>
      <c r="B8" s="2">
        <f ca="1">IF(年返済比率計算シート!B13&gt;=計算データ!A5,計算データ!B5,計算データ!B6)</f>
        <v>0.35</v>
      </c>
    </row>
    <row r="9" spans="1:2" x14ac:dyDescent="0.45">
      <c r="A9" t="s">
        <v>11</v>
      </c>
      <c r="B9" t="str">
        <f ca="1">IF(年返済比率計算シート!E13&lt;=計算データ!B8,計算データ!A2,計算データ!A1)</f>
        <v>%を下回っています（審査に進んでください）</v>
      </c>
    </row>
    <row r="10" spans="1:2" x14ac:dyDescent="0.45">
      <c r="A10" t="s">
        <v>12</v>
      </c>
      <c r="B10" t="str">
        <f ca="1">A4&amp;B8*100&amp;B9</f>
        <v>審査条件である年返済比率35%を下回っています（審査に進んでください）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年返済比率計算シート</vt:lpstr>
      <vt:lpstr>計算データ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市川貴博</dc:creator>
  <cp:lastModifiedBy>TAKAHIRO ICHIKAWA</cp:lastModifiedBy>
  <dcterms:created xsi:type="dcterms:W3CDTF">2022-07-26T04:49:44Z</dcterms:created>
  <dcterms:modified xsi:type="dcterms:W3CDTF">2023-03-16T16:57:25Z</dcterms:modified>
</cp:coreProperties>
</file>