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66925"/>
  <mc:AlternateContent xmlns:mc="http://schemas.openxmlformats.org/markup-compatibility/2006">
    <mc:Choice Requires="x15">
      <x15ac:absPath xmlns:x15ac="http://schemas.microsoft.com/office/spreadsheetml/2010/11/ac" url="D:\仕事用\F&amp;S-E\メリーライフプランニング\住宅ローンに関する資料\"/>
    </mc:Choice>
  </mc:AlternateContent>
  <xr:revisionPtr revIDLastSave="0" documentId="13_ncr:1_{F3CA89E1-AAF6-488B-89BD-391CB5E2472E}" xr6:coauthVersionLast="47" xr6:coauthVersionMax="47" xr10:uidLastSave="{00000000-0000-0000-0000-000000000000}"/>
  <workbookProtection workbookAlgorithmName="SHA-512" workbookHashValue="+3h7vJEmBOlh0z0ccEtxHqJRaZ3KrjSaydF3VDrNnZcPI7bWwedwD2p19sOkYCyZZ6z9BhQODEFOSInIc53+nw==" workbookSaltValue="I76z9c3iYsjynKgibPlPjw==" workbookSpinCount="100000" lockStructure="1"/>
  <bookViews>
    <workbookView xWindow="-108" yWindow="-108" windowWidth="23256" windowHeight="13896" xr2:uid="{86E829A0-743E-4793-B5B2-D5A1405334F6}"/>
  </bookViews>
  <sheets>
    <sheet name="償還予定表" sheetId="2" r:id="rId1"/>
    <sheet name="グラフ" sheetId="4" r:id="rId2"/>
  </sheets>
  <definedNames>
    <definedName name="_xlnm.Print_Area" localSheetId="0">償還予定表!$A$4:$O$438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 i="2" l="1"/>
  <c r="R17" i="2"/>
  <c r="Q17" i="2"/>
  <c r="Q5" i="2" l="1"/>
  <c r="N6" i="2" l="1"/>
  <c r="C18" i="2" s="1"/>
  <c r="B9" i="2"/>
  <c r="E7" i="2"/>
  <c r="C19" i="2" l="1"/>
  <c r="M18" i="2"/>
  <c r="M19" i="2" s="1"/>
  <c r="M20" i="2" s="1"/>
  <c r="M21" i="2" s="1"/>
  <c r="M22" i="2" s="1"/>
  <c r="C20" i="2" l="1"/>
  <c r="C21" i="2" l="1"/>
  <c r="C22" i="2" l="1"/>
  <c r="C23" i="2" l="1"/>
  <c r="C24" i="2" l="1"/>
  <c r="C25" i="2" l="1"/>
  <c r="C26" i="2" l="1"/>
  <c r="C27" i="2" l="1"/>
  <c r="C28" i="2" l="1"/>
  <c r="C29" i="2" l="1"/>
  <c r="D29" i="2" s="1"/>
  <c r="D28" i="2" s="1"/>
  <c r="D27" i="2" s="1"/>
  <c r="D26" i="2" s="1"/>
  <c r="D25" i="2" s="1"/>
  <c r="D24" i="2" s="1"/>
  <c r="D23" i="2" s="1"/>
  <c r="C30" i="2" l="1"/>
  <c r="B18" i="2"/>
  <c r="J23" i="2"/>
  <c r="K23" i="2"/>
  <c r="D22" i="2"/>
  <c r="D21" i="2" s="1"/>
  <c r="D20" i="2" s="1"/>
  <c r="D19" i="2" s="1"/>
  <c r="D18" i="2" s="1"/>
  <c r="G18" i="2" s="1"/>
  <c r="Q18" i="2" s="1"/>
  <c r="C31" i="2"/>
  <c r="F18" i="2" l="1"/>
  <c r="C32" i="2"/>
  <c r="L23" i="2"/>
  <c r="M23" i="2" s="1"/>
  <c r="K29" i="2" s="1"/>
  <c r="E18" i="2" l="1"/>
  <c r="F19" i="2"/>
  <c r="C33" i="2"/>
  <c r="M24" i="2"/>
  <c r="M25" i="2" s="1"/>
  <c r="M26" i="2" s="1"/>
  <c r="M27" i="2" s="1"/>
  <c r="M28" i="2" s="1"/>
  <c r="J29" i="2" s="1"/>
  <c r="H18" i="2"/>
  <c r="R18" i="2" s="1"/>
  <c r="L29" i="2" l="1"/>
  <c r="E19" i="2"/>
  <c r="F20" i="2"/>
  <c r="I18" i="2"/>
  <c r="G19" i="2" s="1"/>
  <c r="Q19" i="2" s="1"/>
  <c r="C34" i="2"/>
  <c r="M29" i="2" l="1"/>
  <c r="M30" i="2" s="1"/>
  <c r="M31" i="2" s="1"/>
  <c r="M32" i="2" s="1"/>
  <c r="M33" i="2" s="1"/>
  <c r="M34" i="2" s="1"/>
  <c r="C35" i="2"/>
  <c r="N18" i="2"/>
  <c r="E20" i="2"/>
  <c r="F21" i="2"/>
  <c r="F22" i="2" l="1"/>
  <c r="E21" i="2"/>
  <c r="J35" i="2"/>
  <c r="C36" i="2"/>
  <c r="H19" i="2"/>
  <c r="R19" i="2" s="1"/>
  <c r="I19" i="2" l="1"/>
  <c r="G20" i="2" s="1"/>
  <c r="Q20" i="2" s="1"/>
  <c r="C37" i="2"/>
  <c r="E22" i="2"/>
  <c r="F23" i="2"/>
  <c r="F24" i="2" l="1"/>
  <c r="E23" i="2"/>
  <c r="C38" i="2"/>
  <c r="N19" i="2"/>
  <c r="H20" i="2" l="1"/>
  <c r="R20" i="2" s="1"/>
  <c r="C39" i="2"/>
  <c r="E24" i="2"/>
  <c r="F25" i="2"/>
  <c r="I20" i="2" l="1"/>
  <c r="G21" i="2" s="1"/>
  <c r="Q21" i="2" s="1"/>
  <c r="E25" i="2"/>
  <c r="F26" i="2"/>
  <c r="C40" i="2"/>
  <c r="N20" i="2" l="1"/>
  <c r="F27" i="2"/>
  <c r="E26" i="2"/>
  <c r="C41" i="2"/>
  <c r="C42" i="2" l="1"/>
  <c r="D41" i="2"/>
  <c r="D40" i="2" s="1"/>
  <c r="D39" i="2" s="1"/>
  <c r="D38" i="2" s="1"/>
  <c r="D37" i="2" s="1"/>
  <c r="D36" i="2" s="1"/>
  <c r="D35" i="2" s="1"/>
  <c r="K35" i="2" s="1"/>
  <c r="B30" i="2"/>
  <c r="F28" i="2"/>
  <c r="E27" i="2"/>
  <c r="H21" i="2"/>
  <c r="R21" i="2" s="1"/>
  <c r="L35" i="2" l="1"/>
  <c r="M35" i="2" s="1"/>
  <c r="K41" i="2" s="1"/>
  <c r="D34" i="2"/>
  <c r="D33" i="2" s="1"/>
  <c r="D32" i="2" s="1"/>
  <c r="D31" i="2" s="1"/>
  <c r="D30" i="2" s="1"/>
  <c r="C43" i="2"/>
  <c r="E28" i="2"/>
  <c r="I21" i="2"/>
  <c r="G22" i="2" s="1"/>
  <c r="Q22" i="2" s="1"/>
  <c r="N21" i="2" l="1"/>
  <c r="C44" i="2"/>
  <c r="M36" i="2"/>
  <c r="M37" i="2" s="1"/>
  <c r="M38" i="2" s="1"/>
  <c r="M39" i="2" s="1"/>
  <c r="M40" i="2" s="1"/>
  <c r="J41" i="2" s="1"/>
  <c r="L41" i="2" l="1"/>
  <c r="C45" i="2"/>
  <c r="H22" i="2"/>
  <c r="R22" i="2" s="1"/>
  <c r="M41" i="2" l="1"/>
  <c r="M42" i="2" s="1"/>
  <c r="M43" i="2" s="1"/>
  <c r="M44" i="2" s="1"/>
  <c r="M45" i="2" s="1"/>
  <c r="C46" i="2"/>
  <c r="I22" i="2"/>
  <c r="G23" i="2" s="1"/>
  <c r="Q23" i="2" s="1"/>
  <c r="N22" i="2" l="1"/>
  <c r="M46" i="2"/>
  <c r="C47" i="2"/>
  <c r="J47" i="2" l="1"/>
  <c r="C48" i="2"/>
  <c r="H23" i="2"/>
  <c r="R23" i="2" s="1"/>
  <c r="C49" i="2" l="1"/>
  <c r="I23" i="2"/>
  <c r="G24" i="2" s="1"/>
  <c r="Q24" i="2" s="1"/>
  <c r="N23" i="2" l="1"/>
  <c r="C50" i="2"/>
  <c r="C51" i="2" l="1"/>
  <c r="H24" i="2"/>
  <c r="R24" i="2" s="1"/>
  <c r="C52" i="2" l="1"/>
  <c r="I24" i="2"/>
  <c r="G25" i="2" s="1"/>
  <c r="Q25" i="2" s="1"/>
  <c r="N24" i="2" l="1"/>
  <c r="C53" i="2"/>
  <c r="C54" i="2" l="1"/>
  <c r="B42" i="2"/>
  <c r="D53" i="2"/>
  <c r="D52" i="2" s="1"/>
  <c r="D51" i="2" s="1"/>
  <c r="D50" i="2" s="1"/>
  <c r="D49" i="2" s="1"/>
  <c r="D48" i="2" s="1"/>
  <c r="D47" i="2" s="1"/>
  <c r="K47" i="2" s="1"/>
  <c r="L47" i="2" s="1"/>
  <c r="H25" i="2"/>
  <c r="R25" i="2" s="1"/>
  <c r="C55" i="2" l="1"/>
  <c r="I25" i="2"/>
  <c r="G26" i="2" s="1"/>
  <c r="Q26" i="2" s="1"/>
  <c r="D46" i="2"/>
  <c r="D45" i="2" s="1"/>
  <c r="D44" i="2" s="1"/>
  <c r="D43" i="2" s="1"/>
  <c r="D42" i="2" s="1"/>
  <c r="M47" i="2"/>
  <c r="K53" i="2" s="1"/>
  <c r="N25" i="2" l="1"/>
  <c r="M48" i="2"/>
  <c r="M49" i="2" s="1"/>
  <c r="M50" i="2" s="1"/>
  <c r="M51" i="2" s="1"/>
  <c r="M52" i="2" s="1"/>
  <c r="J53" i="2" s="1"/>
  <c r="C56" i="2"/>
  <c r="L53" i="2" l="1"/>
  <c r="H26" i="2"/>
  <c r="R26" i="2" s="1"/>
  <c r="C57" i="2"/>
  <c r="C58" i="2" l="1"/>
  <c r="I26" i="2"/>
  <c r="G27" i="2" s="1"/>
  <c r="Q27" i="2" s="1"/>
  <c r="C59" i="2" l="1"/>
  <c r="N26" i="2"/>
  <c r="H27" i="2" l="1"/>
  <c r="R27" i="2" s="1"/>
  <c r="C60" i="2"/>
  <c r="C61" i="2" l="1"/>
  <c r="I27" i="2"/>
  <c r="G28" i="2" s="1"/>
  <c r="Q28" i="2" s="1"/>
  <c r="N27" i="2" l="1"/>
  <c r="C62" i="2"/>
  <c r="C63" i="2" l="1"/>
  <c r="H28" i="2"/>
  <c r="R28" i="2" s="1"/>
  <c r="I28" i="2" l="1"/>
  <c r="C64" i="2"/>
  <c r="G29" i="2" l="1"/>
  <c r="Q29" i="2" s="1"/>
  <c r="N28" i="2"/>
  <c r="C65" i="2"/>
  <c r="F29" i="2" l="1"/>
  <c r="B54" i="2"/>
  <c r="C66" i="2"/>
  <c r="D65" i="2"/>
  <c r="D64" i="2" s="1"/>
  <c r="D63" i="2" s="1"/>
  <c r="D62" i="2" s="1"/>
  <c r="D61" i="2" s="1"/>
  <c r="D60" i="2" s="1"/>
  <c r="D59" i="2" s="1"/>
  <c r="E29" i="2" l="1"/>
  <c r="F30" i="2"/>
  <c r="H29" i="2"/>
  <c r="R29" i="2" s="1"/>
  <c r="D58" i="2"/>
  <c r="D57" i="2" s="1"/>
  <c r="D56" i="2" s="1"/>
  <c r="D55" i="2" s="1"/>
  <c r="D54" i="2" s="1"/>
  <c r="C67" i="2"/>
  <c r="I29" i="2" l="1"/>
  <c r="G30" i="2" s="1"/>
  <c r="Q30" i="2" s="1"/>
  <c r="E30" i="2"/>
  <c r="F31" i="2"/>
  <c r="C68" i="2"/>
  <c r="N29" i="2" l="1"/>
  <c r="E31" i="2"/>
  <c r="F32" i="2"/>
  <c r="C69" i="2"/>
  <c r="H30" i="2"/>
  <c r="R30" i="2" s="1"/>
  <c r="F33" i="2" l="1"/>
  <c r="E32" i="2"/>
  <c r="I30" i="2"/>
  <c r="G31" i="2" s="1"/>
  <c r="Q31" i="2" s="1"/>
  <c r="C70" i="2"/>
  <c r="E33" i="2" l="1"/>
  <c r="F34" i="2"/>
  <c r="C71" i="2"/>
  <c r="N30" i="2"/>
  <c r="E34" i="2" l="1"/>
  <c r="F35" i="2"/>
  <c r="H31" i="2"/>
  <c r="R31" i="2" s="1"/>
  <c r="C72" i="2"/>
  <c r="M53" i="2" l="1"/>
  <c r="J59" i="2"/>
  <c r="J65" i="2" s="1"/>
  <c r="F36" i="2"/>
  <c r="E35" i="2"/>
  <c r="C73" i="2"/>
  <c r="I31" i="2"/>
  <c r="G32" i="2" s="1"/>
  <c r="Q32" i="2" s="1"/>
  <c r="E36" i="2" l="1"/>
  <c r="F37" i="2"/>
  <c r="M54" i="2"/>
  <c r="M55" i="2" s="1"/>
  <c r="M56" i="2" s="1"/>
  <c r="M57" i="2" s="1"/>
  <c r="M58" i="2" s="1"/>
  <c r="K59" i="2"/>
  <c r="L59" i="2" s="1"/>
  <c r="M59" i="2" s="1"/>
  <c r="K65" i="2" s="1"/>
  <c r="L65" i="2" s="1"/>
  <c r="N31" i="2"/>
  <c r="C74" i="2"/>
  <c r="M60" i="2" l="1"/>
  <c r="M61" i="2" s="1"/>
  <c r="M62" i="2" s="1"/>
  <c r="M63" i="2" s="1"/>
  <c r="M64" i="2" s="1"/>
  <c r="F38" i="2"/>
  <c r="E37" i="2"/>
  <c r="C75" i="2"/>
  <c r="H32" i="2"/>
  <c r="R32" i="2" s="1"/>
  <c r="F39" i="2" l="1"/>
  <c r="E38" i="2"/>
  <c r="C76" i="2"/>
  <c r="I32" i="2"/>
  <c r="G33" i="2" s="1"/>
  <c r="Q33" i="2" s="1"/>
  <c r="F40" i="2" l="1"/>
  <c r="E39" i="2"/>
  <c r="C77" i="2"/>
  <c r="N32" i="2"/>
  <c r="E40" i="2" l="1"/>
  <c r="C78" i="2"/>
  <c r="D77" i="2"/>
  <c r="D76" i="2" s="1"/>
  <c r="D75" i="2" s="1"/>
  <c r="D74" i="2" s="1"/>
  <c r="D73" i="2" s="1"/>
  <c r="D72" i="2" s="1"/>
  <c r="D71" i="2" s="1"/>
  <c r="B66" i="2"/>
  <c r="H33" i="2"/>
  <c r="R33" i="2" s="1"/>
  <c r="D70" i="2" l="1"/>
  <c r="D69" i="2" s="1"/>
  <c r="D68" i="2" s="1"/>
  <c r="D67" i="2" s="1"/>
  <c r="D66" i="2" s="1"/>
  <c r="C79" i="2"/>
  <c r="I33" i="2"/>
  <c r="G34" i="2" s="1"/>
  <c r="Q34" i="2" s="1"/>
  <c r="N33" i="2" l="1"/>
  <c r="C80" i="2"/>
  <c r="C81" i="2" l="1"/>
  <c r="H34" i="2"/>
  <c r="R34" i="2" s="1"/>
  <c r="I34" i="2" l="1"/>
  <c r="G35" i="2" s="1"/>
  <c r="Q35" i="2" s="1"/>
  <c r="C82" i="2"/>
  <c r="C83" i="2" l="1"/>
  <c r="N34" i="2"/>
  <c r="H35" i="2" l="1"/>
  <c r="R35" i="2" s="1"/>
  <c r="C84" i="2"/>
  <c r="I35" i="2" l="1"/>
  <c r="G36" i="2" s="1"/>
  <c r="Q36" i="2" s="1"/>
  <c r="C85" i="2"/>
  <c r="C86" i="2" l="1"/>
  <c r="N35" i="2"/>
  <c r="H36" i="2" l="1"/>
  <c r="R36" i="2" s="1"/>
  <c r="C87" i="2"/>
  <c r="C88" i="2" l="1"/>
  <c r="I36" i="2"/>
  <c r="G37" i="2" s="1"/>
  <c r="Q37" i="2" s="1"/>
  <c r="C89" i="2" l="1"/>
  <c r="N36" i="2"/>
  <c r="H37" i="2" l="1"/>
  <c r="R37" i="2" s="1"/>
  <c r="C90" i="2"/>
  <c r="D89" i="2"/>
  <c r="D88" i="2" s="1"/>
  <c r="D87" i="2" s="1"/>
  <c r="D86" i="2" s="1"/>
  <c r="D85" i="2" s="1"/>
  <c r="D84" i="2" s="1"/>
  <c r="D83" i="2" s="1"/>
  <c r="B78" i="2"/>
  <c r="D82" i="2" l="1"/>
  <c r="D81" i="2" s="1"/>
  <c r="D80" i="2" s="1"/>
  <c r="D79" i="2" s="1"/>
  <c r="D78" i="2" s="1"/>
  <c r="C91" i="2"/>
  <c r="I37" i="2"/>
  <c r="G38" i="2" s="1"/>
  <c r="Q38" i="2" s="1"/>
  <c r="C92" i="2" l="1"/>
  <c r="N37" i="2"/>
  <c r="C93" i="2" l="1"/>
  <c r="H38" i="2"/>
  <c r="R38" i="2" s="1"/>
  <c r="I38" i="2" l="1"/>
  <c r="G39" i="2" s="1"/>
  <c r="Q39" i="2" s="1"/>
  <c r="C94" i="2"/>
  <c r="C95" i="2" l="1"/>
  <c r="N38" i="2"/>
  <c r="C96" i="2" l="1"/>
  <c r="H39" i="2"/>
  <c r="R39" i="2" s="1"/>
  <c r="C97" i="2" l="1"/>
  <c r="I39" i="2"/>
  <c r="G40" i="2" s="1"/>
  <c r="Q40" i="2" s="1"/>
  <c r="N39" i="2" l="1"/>
  <c r="C98" i="2"/>
  <c r="C99" i="2" l="1"/>
  <c r="H40" i="2"/>
  <c r="R40" i="2" s="1"/>
  <c r="I40" i="2" l="1"/>
  <c r="C100" i="2"/>
  <c r="G41" i="2" l="1"/>
  <c r="Q41" i="2" s="1"/>
  <c r="N40" i="2"/>
  <c r="C101" i="2"/>
  <c r="F41" i="2" l="1"/>
  <c r="B90" i="2"/>
  <c r="D101" i="2"/>
  <c r="D100" i="2" s="1"/>
  <c r="D99" i="2" s="1"/>
  <c r="D98" i="2" s="1"/>
  <c r="D97" i="2" s="1"/>
  <c r="D96" i="2" s="1"/>
  <c r="D95" i="2" s="1"/>
  <c r="C102" i="2"/>
  <c r="E41" i="2" l="1"/>
  <c r="F42" i="2"/>
  <c r="H41" i="2"/>
  <c r="R41" i="2" s="1"/>
  <c r="D94" i="2"/>
  <c r="D93" i="2" s="1"/>
  <c r="D92" i="2" s="1"/>
  <c r="D91" i="2" s="1"/>
  <c r="D90" i="2" s="1"/>
  <c r="C103" i="2"/>
  <c r="I41" i="2" l="1"/>
  <c r="G42" i="2" s="1"/>
  <c r="Q42" i="2" s="1"/>
  <c r="E42" i="2"/>
  <c r="F43" i="2"/>
  <c r="C104" i="2"/>
  <c r="N41" i="2" l="1"/>
  <c r="E43" i="2"/>
  <c r="F44" i="2"/>
  <c r="C105" i="2"/>
  <c r="H42" i="2"/>
  <c r="R42" i="2" s="1"/>
  <c r="E44" i="2" l="1"/>
  <c r="F45" i="2"/>
  <c r="C106" i="2"/>
  <c r="I42" i="2"/>
  <c r="G43" i="2" s="1"/>
  <c r="Q43" i="2" s="1"/>
  <c r="E45" i="2" l="1"/>
  <c r="F46" i="2"/>
  <c r="C107" i="2"/>
  <c r="N42" i="2"/>
  <c r="F47" i="2" l="1"/>
  <c r="E46" i="2"/>
  <c r="C108" i="2"/>
  <c r="H43" i="2"/>
  <c r="R43" i="2" s="1"/>
  <c r="M65" i="2" l="1"/>
  <c r="J71" i="2"/>
  <c r="J77" i="2" s="1"/>
  <c r="E47" i="2"/>
  <c r="F48" i="2"/>
  <c r="C109" i="2"/>
  <c r="I43" i="2"/>
  <c r="G44" i="2" s="1"/>
  <c r="Q44" i="2" s="1"/>
  <c r="E48" i="2" l="1"/>
  <c r="F49" i="2"/>
  <c r="M66" i="2"/>
  <c r="M67" i="2" s="1"/>
  <c r="M68" i="2" s="1"/>
  <c r="M69" i="2" s="1"/>
  <c r="M70" i="2" s="1"/>
  <c r="K71" i="2"/>
  <c r="L71" i="2" s="1"/>
  <c r="M71" i="2" s="1"/>
  <c r="K77" i="2" s="1"/>
  <c r="L77" i="2" s="1"/>
  <c r="N43" i="2"/>
  <c r="C110" i="2"/>
  <c r="M72" i="2" l="1"/>
  <c r="M73" i="2" s="1"/>
  <c r="M74" i="2" s="1"/>
  <c r="M75" i="2" s="1"/>
  <c r="M76" i="2" s="1"/>
  <c r="E49" i="2"/>
  <c r="F50" i="2"/>
  <c r="H44" i="2"/>
  <c r="R44" i="2" s="1"/>
  <c r="C111" i="2"/>
  <c r="E50" i="2" l="1"/>
  <c r="F51" i="2"/>
  <c r="C112" i="2"/>
  <c r="I44" i="2"/>
  <c r="G45" i="2" s="1"/>
  <c r="Q45" i="2" s="1"/>
  <c r="E51" i="2" l="1"/>
  <c r="F52" i="2"/>
  <c r="N44" i="2"/>
  <c r="C113" i="2"/>
  <c r="E52" i="2" l="1"/>
  <c r="B102" i="2"/>
  <c r="C114" i="2"/>
  <c r="D113" i="2"/>
  <c r="D112" i="2" s="1"/>
  <c r="D111" i="2" s="1"/>
  <c r="D110" i="2" s="1"/>
  <c r="D109" i="2" s="1"/>
  <c r="D108" i="2" s="1"/>
  <c r="D107" i="2" s="1"/>
  <c r="H45" i="2"/>
  <c r="R45" i="2" s="1"/>
  <c r="C115" i="2" l="1"/>
  <c r="I45" i="2"/>
  <c r="G46" i="2" s="1"/>
  <c r="Q46" i="2" s="1"/>
  <c r="D106" i="2"/>
  <c r="D105" i="2" s="1"/>
  <c r="D104" i="2" s="1"/>
  <c r="D103" i="2" s="1"/>
  <c r="D102" i="2" s="1"/>
  <c r="N45" i="2" l="1"/>
  <c r="C116" i="2"/>
  <c r="C117" i="2" l="1"/>
  <c r="H46" i="2"/>
  <c r="R46" i="2" s="1"/>
  <c r="C118" i="2" l="1"/>
  <c r="I46" i="2"/>
  <c r="G47" i="2" s="1"/>
  <c r="Q47" i="2" s="1"/>
  <c r="C119" i="2" l="1"/>
  <c r="N46" i="2"/>
  <c r="C120" i="2" l="1"/>
  <c r="H47" i="2"/>
  <c r="R47" i="2" s="1"/>
  <c r="C121" i="2" l="1"/>
  <c r="I47" i="2"/>
  <c r="G48" i="2" s="1"/>
  <c r="Q48" i="2" s="1"/>
  <c r="N47" i="2" l="1"/>
  <c r="C122" i="2"/>
  <c r="H48" i="2" l="1"/>
  <c r="R48" i="2" s="1"/>
  <c r="C123" i="2"/>
  <c r="C124" i="2" l="1"/>
  <c r="I48" i="2"/>
  <c r="G49" i="2" s="1"/>
  <c r="Q49" i="2" s="1"/>
  <c r="N48" i="2" l="1"/>
  <c r="C125" i="2"/>
  <c r="H49" i="2" l="1"/>
  <c r="R49" i="2" s="1"/>
  <c r="C126" i="2"/>
  <c r="D125" i="2"/>
  <c r="D124" i="2" s="1"/>
  <c r="D123" i="2" s="1"/>
  <c r="D122" i="2" s="1"/>
  <c r="D121" i="2" s="1"/>
  <c r="D120" i="2" s="1"/>
  <c r="D119" i="2" s="1"/>
  <c r="B114" i="2"/>
  <c r="D118" i="2" l="1"/>
  <c r="D117" i="2" s="1"/>
  <c r="D116" i="2" s="1"/>
  <c r="D115" i="2" s="1"/>
  <c r="D114" i="2" s="1"/>
  <c r="C127" i="2"/>
  <c r="I49" i="2"/>
  <c r="G50" i="2" s="1"/>
  <c r="Q50" i="2" s="1"/>
  <c r="N49" i="2" l="1"/>
  <c r="C128" i="2"/>
  <c r="C129" i="2" l="1"/>
  <c r="H50" i="2"/>
  <c r="R50" i="2" s="1"/>
  <c r="C130" i="2" l="1"/>
  <c r="I50" i="2"/>
  <c r="G51" i="2" s="1"/>
  <c r="Q51" i="2" s="1"/>
  <c r="C131" i="2" l="1"/>
  <c r="N50" i="2"/>
  <c r="C132" i="2" l="1"/>
  <c r="H51" i="2"/>
  <c r="R51" i="2" s="1"/>
  <c r="C133" i="2" l="1"/>
  <c r="I51" i="2"/>
  <c r="G52" i="2" s="1"/>
  <c r="Q52" i="2" s="1"/>
  <c r="C134" i="2" l="1"/>
  <c r="N51" i="2"/>
  <c r="C135" i="2" l="1"/>
  <c r="H52" i="2"/>
  <c r="R52" i="2" s="1"/>
  <c r="C136" i="2" l="1"/>
  <c r="I52" i="2"/>
  <c r="G53" i="2" l="1"/>
  <c r="Q53" i="2" s="1"/>
  <c r="N52" i="2"/>
  <c r="C137" i="2"/>
  <c r="F53" i="2" l="1"/>
  <c r="C138" i="2"/>
  <c r="B126" i="2"/>
  <c r="D137" i="2"/>
  <c r="D136" i="2" s="1"/>
  <c r="D135" i="2" s="1"/>
  <c r="D134" i="2" s="1"/>
  <c r="D133" i="2" s="1"/>
  <c r="D132" i="2" s="1"/>
  <c r="D131" i="2" s="1"/>
  <c r="E53" i="2" l="1"/>
  <c r="F54" i="2"/>
  <c r="H53" i="2"/>
  <c r="R53" i="2" s="1"/>
  <c r="D130" i="2"/>
  <c r="D129" i="2" s="1"/>
  <c r="D128" i="2" s="1"/>
  <c r="D127" i="2" s="1"/>
  <c r="D126" i="2" s="1"/>
  <c r="C139" i="2"/>
  <c r="I53" i="2" l="1"/>
  <c r="G54" i="2" s="1"/>
  <c r="Q54" i="2" s="1"/>
  <c r="F55" i="2"/>
  <c r="E54" i="2"/>
  <c r="C140" i="2"/>
  <c r="N53" i="2" l="1"/>
  <c r="F56" i="2"/>
  <c r="E55" i="2"/>
  <c r="H54" i="2"/>
  <c r="R54" i="2" s="1"/>
  <c r="C141" i="2"/>
  <c r="F57" i="2" l="1"/>
  <c r="E56" i="2"/>
  <c r="C142" i="2"/>
  <c r="I54" i="2"/>
  <c r="G55" i="2" s="1"/>
  <c r="Q55" i="2" s="1"/>
  <c r="F58" i="2" l="1"/>
  <c r="E57" i="2"/>
  <c r="N54" i="2"/>
  <c r="C143" i="2"/>
  <c r="F59" i="2" l="1"/>
  <c r="E58" i="2"/>
  <c r="M77" i="2" s="1"/>
  <c r="C144" i="2"/>
  <c r="H55" i="2"/>
  <c r="R55" i="2" s="1"/>
  <c r="M78" i="2" l="1"/>
  <c r="M79" i="2" s="1"/>
  <c r="M80" i="2" s="1"/>
  <c r="M81" i="2" s="1"/>
  <c r="M82" i="2" s="1"/>
  <c r="K83" i="2"/>
  <c r="J83" i="2"/>
  <c r="E59" i="2"/>
  <c r="F60" i="2"/>
  <c r="I55" i="2"/>
  <c r="G56" i="2" s="1"/>
  <c r="Q56" i="2" s="1"/>
  <c r="C145" i="2"/>
  <c r="J89" i="2" l="1"/>
  <c r="J95" i="2" s="1"/>
  <c r="J101" i="2" s="1"/>
  <c r="L83" i="2"/>
  <c r="M83" i="2" s="1"/>
  <c r="F61" i="2"/>
  <c r="E60" i="2"/>
  <c r="N55" i="2"/>
  <c r="C146" i="2"/>
  <c r="E61" i="2" l="1"/>
  <c r="F62" i="2"/>
  <c r="M84" i="2"/>
  <c r="M85" i="2" s="1"/>
  <c r="M86" i="2" s="1"/>
  <c r="M87" i="2" s="1"/>
  <c r="M88" i="2" s="1"/>
  <c r="K89" i="2"/>
  <c r="L89" i="2" s="1"/>
  <c r="M89" i="2" s="1"/>
  <c r="C147" i="2"/>
  <c r="H56" i="2"/>
  <c r="R56" i="2" s="1"/>
  <c r="K95" i="2" l="1"/>
  <c r="L95" i="2" s="1"/>
  <c r="M95" i="2" s="1"/>
  <c r="M90" i="2"/>
  <c r="M91" i="2" s="1"/>
  <c r="M92" i="2" s="1"/>
  <c r="M93" i="2" s="1"/>
  <c r="M94" i="2" s="1"/>
  <c r="F63" i="2"/>
  <c r="E62" i="2"/>
  <c r="I56" i="2"/>
  <c r="G57" i="2" s="1"/>
  <c r="Q57" i="2" s="1"/>
  <c r="C148" i="2"/>
  <c r="F64" i="2" l="1"/>
  <c r="E63" i="2"/>
  <c r="K101" i="2"/>
  <c r="L101" i="2" s="1"/>
  <c r="M96" i="2"/>
  <c r="M97" i="2" s="1"/>
  <c r="M98" i="2" s="1"/>
  <c r="M99" i="2" s="1"/>
  <c r="M100" i="2" s="1"/>
  <c r="C149" i="2"/>
  <c r="N56" i="2"/>
  <c r="F65" i="2" l="1"/>
  <c r="E64" i="2"/>
  <c r="H57" i="2"/>
  <c r="R57" i="2" s="1"/>
  <c r="B138" i="2"/>
  <c r="D149" i="2"/>
  <c r="D148" i="2" s="1"/>
  <c r="D147" i="2" s="1"/>
  <c r="D146" i="2" s="1"/>
  <c r="D145" i="2" s="1"/>
  <c r="D144" i="2" s="1"/>
  <c r="D143" i="2" s="1"/>
  <c r="C150" i="2"/>
  <c r="E65" i="2" l="1"/>
  <c r="F66" i="2"/>
  <c r="C151" i="2"/>
  <c r="D142" i="2"/>
  <c r="D141" i="2" s="1"/>
  <c r="D140" i="2" s="1"/>
  <c r="D139" i="2" s="1"/>
  <c r="D138" i="2" s="1"/>
  <c r="I57" i="2"/>
  <c r="G58" i="2" s="1"/>
  <c r="Q58" i="2" s="1"/>
  <c r="F67" i="2" l="1"/>
  <c r="E66" i="2"/>
  <c r="N57" i="2"/>
  <c r="C152" i="2"/>
  <c r="E67" i="2" l="1"/>
  <c r="F68" i="2"/>
  <c r="C153" i="2"/>
  <c r="H58" i="2"/>
  <c r="R58" i="2" s="1"/>
  <c r="F69" i="2" l="1"/>
  <c r="E68" i="2"/>
  <c r="I58" i="2"/>
  <c r="G59" i="2" s="1"/>
  <c r="Q59" i="2" s="1"/>
  <c r="C154" i="2"/>
  <c r="E69" i="2" l="1"/>
  <c r="F70" i="2"/>
  <c r="C155" i="2"/>
  <c r="N58" i="2"/>
  <c r="F71" i="2" l="1"/>
  <c r="E70" i="2"/>
  <c r="C156" i="2"/>
  <c r="H59" i="2"/>
  <c r="R59" i="2" s="1"/>
  <c r="F72" i="2" l="1"/>
  <c r="E71" i="2"/>
  <c r="C157" i="2"/>
  <c r="I59" i="2"/>
  <c r="G60" i="2" s="1"/>
  <c r="Q60" i="2" s="1"/>
  <c r="F73" i="2" l="1"/>
  <c r="E72" i="2"/>
  <c r="N59" i="2"/>
  <c r="C158" i="2"/>
  <c r="E73" i="2" l="1"/>
  <c r="F74" i="2"/>
  <c r="C159" i="2"/>
  <c r="H60" i="2"/>
  <c r="R60" i="2" s="1"/>
  <c r="F75" i="2" l="1"/>
  <c r="E74" i="2"/>
  <c r="I60" i="2"/>
  <c r="G61" i="2" s="1"/>
  <c r="Q61" i="2" s="1"/>
  <c r="C160" i="2"/>
  <c r="F76" i="2" l="1"/>
  <c r="E75" i="2"/>
  <c r="C161" i="2"/>
  <c r="N60" i="2"/>
  <c r="F77" i="2" l="1"/>
  <c r="E77" i="2" s="1"/>
  <c r="E76" i="2"/>
  <c r="H61" i="2"/>
  <c r="R61" i="2" s="1"/>
  <c r="B150" i="2"/>
  <c r="C162" i="2"/>
  <c r="D161" i="2"/>
  <c r="D160" i="2" s="1"/>
  <c r="D159" i="2" s="1"/>
  <c r="D158" i="2" s="1"/>
  <c r="D157" i="2" s="1"/>
  <c r="D156" i="2" s="1"/>
  <c r="D155" i="2" s="1"/>
  <c r="D154" i="2" l="1"/>
  <c r="D153" i="2" s="1"/>
  <c r="D152" i="2" s="1"/>
  <c r="D151" i="2" s="1"/>
  <c r="D150" i="2" s="1"/>
  <c r="C163" i="2"/>
  <c r="I61" i="2"/>
  <c r="G62" i="2" s="1"/>
  <c r="Q62" i="2" s="1"/>
  <c r="N61" i="2" l="1"/>
  <c r="C164" i="2"/>
  <c r="H62" i="2" l="1"/>
  <c r="R62" i="2" s="1"/>
  <c r="C165" i="2"/>
  <c r="C166" i="2" l="1"/>
  <c r="I62" i="2"/>
  <c r="G63" i="2" s="1"/>
  <c r="Q63" i="2" s="1"/>
  <c r="N62" i="2" l="1"/>
  <c r="C167" i="2"/>
  <c r="C168" i="2" l="1"/>
  <c r="H63" i="2"/>
  <c r="R63" i="2" s="1"/>
  <c r="I63" i="2" l="1"/>
  <c r="G64" i="2" s="1"/>
  <c r="Q64" i="2" s="1"/>
  <c r="C169" i="2"/>
  <c r="C170" i="2" l="1"/>
  <c r="N63" i="2"/>
  <c r="H64" i="2" l="1"/>
  <c r="R64" i="2" s="1"/>
  <c r="C171" i="2"/>
  <c r="C172" i="2" l="1"/>
  <c r="I64" i="2"/>
  <c r="G65" i="2" l="1"/>
  <c r="Q65" i="2" s="1"/>
  <c r="N64" i="2"/>
  <c r="C173" i="2"/>
  <c r="H65" i="2" l="1"/>
  <c r="R65" i="2" s="1"/>
  <c r="B162" i="2"/>
  <c r="D173" i="2"/>
  <c r="D172" i="2" s="1"/>
  <c r="D171" i="2" s="1"/>
  <c r="D170" i="2" s="1"/>
  <c r="D169" i="2" s="1"/>
  <c r="D168" i="2" s="1"/>
  <c r="D167" i="2" s="1"/>
  <c r="C174" i="2"/>
  <c r="I65" i="2" l="1"/>
  <c r="G66" i="2" s="1"/>
  <c r="Q66" i="2" s="1"/>
  <c r="D166" i="2"/>
  <c r="D165" i="2" s="1"/>
  <c r="D164" i="2" s="1"/>
  <c r="D163" i="2" s="1"/>
  <c r="D162" i="2" s="1"/>
  <c r="C175" i="2"/>
  <c r="C176" i="2" l="1"/>
  <c r="N65" i="2"/>
  <c r="H66" i="2" l="1"/>
  <c r="R66" i="2" s="1"/>
  <c r="C177" i="2"/>
  <c r="C178" i="2" l="1"/>
  <c r="I66" i="2"/>
  <c r="G67" i="2" s="1"/>
  <c r="Q67" i="2" s="1"/>
  <c r="N66" i="2" l="1"/>
  <c r="C179" i="2"/>
  <c r="C180" i="2" l="1"/>
  <c r="H67" i="2"/>
  <c r="R67" i="2" s="1"/>
  <c r="I67" i="2" l="1"/>
  <c r="G68" i="2" s="1"/>
  <c r="Q68" i="2" s="1"/>
  <c r="C181" i="2"/>
  <c r="C182" i="2" l="1"/>
  <c r="N67" i="2"/>
  <c r="H68" i="2" l="1"/>
  <c r="R68" i="2" s="1"/>
  <c r="C183" i="2"/>
  <c r="C184" i="2" l="1"/>
  <c r="I68" i="2"/>
  <c r="G69" i="2" s="1"/>
  <c r="Q69" i="2" s="1"/>
  <c r="N68" i="2" l="1"/>
  <c r="C185" i="2"/>
  <c r="B174" i="2" l="1"/>
  <c r="C186" i="2"/>
  <c r="D185" i="2"/>
  <c r="D184" i="2" s="1"/>
  <c r="D183" i="2" s="1"/>
  <c r="D182" i="2" s="1"/>
  <c r="D181" i="2" s="1"/>
  <c r="D180" i="2" s="1"/>
  <c r="D179" i="2" s="1"/>
  <c r="H69" i="2"/>
  <c r="R69" i="2" s="1"/>
  <c r="I69" i="2" l="1"/>
  <c r="G70" i="2" s="1"/>
  <c r="Q70" i="2" s="1"/>
  <c r="C187" i="2"/>
  <c r="D178" i="2"/>
  <c r="D177" i="2" s="1"/>
  <c r="D176" i="2" s="1"/>
  <c r="D175" i="2" s="1"/>
  <c r="D174" i="2" s="1"/>
  <c r="C188" i="2" l="1"/>
  <c r="N69" i="2"/>
  <c r="H70" i="2" l="1"/>
  <c r="R70" i="2" s="1"/>
  <c r="C189" i="2"/>
  <c r="C190" i="2" l="1"/>
  <c r="I70" i="2"/>
  <c r="G71" i="2" s="1"/>
  <c r="Q71" i="2" s="1"/>
  <c r="C191" i="2" l="1"/>
  <c r="N70" i="2"/>
  <c r="H71" i="2" l="1"/>
  <c r="R71" i="2" s="1"/>
  <c r="C192" i="2"/>
  <c r="C193" i="2" l="1"/>
  <c r="I71" i="2"/>
  <c r="G72" i="2" s="1"/>
  <c r="Q72" i="2" s="1"/>
  <c r="N71" i="2" l="1"/>
  <c r="C194" i="2"/>
  <c r="C195" i="2" l="1"/>
  <c r="H72" i="2"/>
  <c r="R72" i="2" s="1"/>
  <c r="I72" i="2" l="1"/>
  <c r="G73" i="2" s="1"/>
  <c r="Q73" i="2" s="1"/>
  <c r="C196" i="2"/>
  <c r="C197" i="2" l="1"/>
  <c r="N72" i="2"/>
  <c r="D197" i="2" l="1"/>
  <c r="D196" i="2" s="1"/>
  <c r="D195" i="2" s="1"/>
  <c r="D194" i="2" s="1"/>
  <c r="D193" i="2" s="1"/>
  <c r="D192" i="2" s="1"/>
  <c r="D191" i="2" s="1"/>
  <c r="B186" i="2"/>
  <c r="C198" i="2"/>
  <c r="H73" i="2"/>
  <c r="R73" i="2" s="1"/>
  <c r="I73" i="2" l="1"/>
  <c r="G74" i="2" s="1"/>
  <c r="Q74" i="2" s="1"/>
  <c r="C199" i="2"/>
  <c r="D190" i="2"/>
  <c r="D189" i="2" s="1"/>
  <c r="D188" i="2" s="1"/>
  <c r="D187" i="2" s="1"/>
  <c r="D186" i="2" s="1"/>
  <c r="C200" i="2" l="1"/>
  <c r="N73" i="2"/>
  <c r="H74" i="2" l="1"/>
  <c r="R74" i="2" s="1"/>
  <c r="C201" i="2"/>
  <c r="C202" i="2" l="1"/>
  <c r="I74" i="2"/>
  <c r="G75" i="2" s="1"/>
  <c r="Q75" i="2" s="1"/>
  <c r="C203" i="2" l="1"/>
  <c r="N74" i="2"/>
  <c r="H75" i="2" l="1"/>
  <c r="R75" i="2" s="1"/>
  <c r="C204" i="2"/>
  <c r="C205" i="2" l="1"/>
  <c r="I75" i="2"/>
  <c r="G76" i="2" s="1"/>
  <c r="Q76" i="2" s="1"/>
  <c r="N75" i="2" l="1"/>
  <c r="C206" i="2"/>
  <c r="C207" i="2" l="1"/>
  <c r="H76" i="2"/>
  <c r="R76" i="2" s="1"/>
  <c r="I76" i="2" l="1"/>
  <c r="C208" i="2"/>
  <c r="G77" i="2" l="1"/>
  <c r="Q77" i="2" s="1"/>
  <c r="C209" i="2"/>
  <c r="N76" i="2"/>
  <c r="H77" i="2" l="1"/>
  <c r="R77" i="2" s="1"/>
  <c r="B198" i="2"/>
  <c r="C210" i="2"/>
  <c r="D209" i="2"/>
  <c r="D208" i="2" s="1"/>
  <c r="D207" i="2" s="1"/>
  <c r="D206" i="2" s="1"/>
  <c r="D205" i="2" s="1"/>
  <c r="D204" i="2" s="1"/>
  <c r="D203" i="2" s="1"/>
  <c r="I77" i="2" l="1"/>
  <c r="G78" i="2" s="1"/>
  <c r="Q78" i="2" s="1"/>
  <c r="D202" i="2"/>
  <c r="D201" i="2" s="1"/>
  <c r="D200" i="2" s="1"/>
  <c r="D199" i="2" s="1"/>
  <c r="D198" i="2" s="1"/>
  <c r="C211" i="2"/>
  <c r="F78" i="2" l="1"/>
  <c r="C212" i="2"/>
  <c r="N77" i="2"/>
  <c r="F79" i="2" l="1"/>
  <c r="E78" i="2"/>
  <c r="C213" i="2"/>
  <c r="H78" i="2"/>
  <c r="R78" i="2" s="1"/>
  <c r="C214" i="2" l="1"/>
  <c r="I78" i="2"/>
  <c r="G79" i="2" s="1"/>
  <c r="Q79" i="2" s="1"/>
  <c r="E79" i="2"/>
  <c r="F80" i="2"/>
  <c r="E80" i="2" l="1"/>
  <c r="F81" i="2"/>
  <c r="C215" i="2"/>
  <c r="N78" i="2"/>
  <c r="C216" i="2" l="1"/>
  <c r="H79" i="2"/>
  <c r="R79" i="2" s="1"/>
  <c r="E81" i="2"/>
  <c r="F82" i="2"/>
  <c r="I79" i="2" l="1"/>
  <c r="G80" i="2" s="1"/>
  <c r="Q80" i="2" s="1"/>
  <c r="E82" i="2"/>
  <c r="F83" i="2"/>
  <c r="C217" i="2"/>
  <c r="M101" i="2" l="1"/>
  <c r="J107" i="2"/>
  <c r="J113" i="2" s="1"/>
  <c r="E83" i="2"/>
  <c r="F84" i="2"/>
  <c r="C218" i="2"/>
  <c r="N79" i="2"/>
  <c r="M102" i="2" l="1"/>
  <c r="M103" i="2" s="1"/>
  <c r="M104" i="2" s="1"/>
  <c r="M105" i="2" s="1"/>
  <c r="M106" i="2" s="1"/>
  <c r="K107" i="2"/>
  <c r="L107" i="2" s="1"/>
  <c r="M107" i="2" s="1"/>
  <c r="K113" i="2" s="1"/>
  <c r="L113" i="2" s="1"/>
  <c r="C219" i="2"/>
  <c r="H80" i="2"/>
  <c r="R80" i="2" s="1"/>
  <c r="E84" i="2"/>
  <c r="F85" i="2"/>
  <c r="M108" i="2" l="1"/>
  <c r="M109" i="2" s="1"/>
  <c r="M110" i="2" s="1"/>
  <c r="M111" i="2" s="1"/>
  <c r="M112" i="2" s="1"/>
  <c r="I80" i="2"/>
  <c r="G81" i="2" s="1"/>
  <c r="Q81" i="2" s="1"/>
  <c r="F86" i="2"/>
  <c r="E85" i="2"/>
  <c r="C220" i="2"/>
  <c r="C221" i="2" l="1"/>
  <c r="F87" i="2"/>
  <c r="E86" i="2"/>
  <c r="N80" i="2"/>
  <c r="F88" i="2" l="1"/>
  <c r="F89" i="2" s="1"/>
  <c r="E87" i="2"/>
  <c r="B210" i="2"/>
  <c r="C222" i="2"/>
  <c r="D221" i="2"/>
  <c r="D220" i="2" s="1"/>
  <c r="D219" i="2" s="1"/>
  <c r="D218" i="2" s="1"/>
  <c r="D217" i="2" s="1"/>
  <c r="D216" i="2" s="1"/>
  <c r="D215" i="2" s="1"/>
  <c r="H81" i="2"/>
  <c r="R81" i="2" s="1"/>
  <c r="D214" i="2" l="1"/>
  <c r="D213" i="2" s="1"/>
  <c r="D212" i="2" s="1"/>
  <c r="D211" i="2" s="1"/>
  <c r="D210" i="2" s="1"/>
  <c r="C223" i="2"/>
  <c r="I81" i="2"/>
  <c r="G82" i="2" s="1"/>
  <c r="Q82" i="2" s="1"/>
  <c r="E88" i="2"/>
  <c r="F90" i="2" l="1"/>
  <c r="E89" i="2"/>
  <c r="N81" i="2"/>
  <c r="C224" i="2"/>
  <c r="C225" i="2" l="1"/>
  <c r="H82" i="2"/>
  <c r="R82" i="2" s="1"/>
  <c r="F91" i="2"/>
  <c r="E90" i="2"/>
  <c r="E91" i="2" l="1"/>
  <c r="F92" i="2"/>
  <c r="C226" i="2"/>
  <c r="I82" i="2"/>
  <c r="G83" i="2" s="1"/>
  <c r="Q83" i="2" s="1"/>
  <c r="C227" i="2" l="1"/>
  <c r="N82" i="2"/>
  <c r="F93" i="2"/>
  <c r="E92" i="2"/>
  <c r="C228" i="2" l="1"/>
  <c r="H83" i="2"/>
  <c r="R83" i="2" s="1"/>
  <c r="E93" i="2"/>
  <c r="F94" i="2"/>
  <c r="C229" i="2" l="1"/>
  <c r="F95" i="2"/>
  <c r="E94" i="2"/>
  <c r="I83" i="2"/>
  <c r="G84" i="2" s="1"/>
  <c r="Q84" i="2" s="1"/>
  <c r="M113" i="2" l="1"/>
  <c r="J119" i="2"/>
  <c r="J125" i="2" s="1"/>
  <c r="E95" i="2"/>
  <c r="F96" i="2"/>
  <c r="C230" i="2"/>
  <c r="N83" i="2"/>
  <c r="M114" i="2" l="1"/>
  <c r="M115" i="2" s="1"/>
  <c r="M116" i="2" s="1"/>
  <c r="M117" i="2" s="1"/>
  <c r="M118" i="2" s="1"/>
  <c r="K119" i="2"/>
  <c r="L119" i="2" s="1"/>
  <c r="M119" i="2" s="1"/>
  <c r="K125" i="2" s="1"/>
  <c r="L125" i="2" s="1"/>
  <c r="C231" i="2"/>
  <c r="H84" i="2"/>
  <c r="R84" i="2" s="1"/>
  <c r="E96" i="2"/>
  <c r="F97" i="2"/>
  <c r="M120" i="2" l="1"/>
  <c r="M121" i="2" s="1"/>
  <c r="M122" i="2" s="1"/>
  <c r="M123" i="2" s="1"/>
  <c r="M124" i="2" s="1"/>
  <c r="I84" i="2"/>
  <c r="G85" i="2" s="1"/>
  <c r="Q85" i="2" s="1"/>
  <c r="E97" i="2"/>
  <c r="F98" i="2"/>
  <c r="C232" i="2"/>
  <c r="E98" i="2" l="1"/>
  <c r="F99" i="2"/>
  <c r="C233" i="2"/>
  <c r="N84" i="2"/>
  <c r="B222" i="2" l="1"/>
  <c r="D233" i="2"/>
  <c r="D232" i="2" s="1"/>
  <c r="D231" i="2" s="1"/>
  <c r="D230" i="2" s="1"/>
  <c r="D229" i="2" s="1"/>
  <c r="D228" i="2" s="1"/>
  <c r="D227" i="2" s="1"/>
  <c r="C234" i="2"/>
  <c r="H85" i="2"/>
  <c r="R85" i="2" s="1"/>
  <c r="F100" i="2"/>
  <c r="F101" i="2" s="1"/>
  <c r="E99" i="2"/>
  <c r="D226" i="2" l="1"/>
  <c r="D225" i="2" s="1"/>
  <c r="D224" i="2" s="1"/>
  <c r="D223" i="2" s="1"/>
  <c r="D222" i="2" s="1"/>
  <c r="I85" i="2"/>
  <c r="G86" i="2" s="1"/>
  <c r="Q86" i="2" s="1"/>
  <c r="E100" i="2"/>
  <c r="C235" i="2"/>
  <c r="E101" i="2" l="1"/>
  <c r="F102" i="2"/>
  <c r="C236" i="2"/>
  <c r="N85" i="2"/>
  <c r="H86" i="2" l="1"/>
  <c r="R86" i="2" s="1"/>
  <c r="E102" i="2"/>
  <c r="F103" i="2"/>
  <c r="C237" i="2"/>
  <c r="F104" i="2" l="1"/>
  <c r="E103" i="2"/>
  <c r="C238" i="2"/>
  <c r="I86" i="2"/>
  <c r="G87" i="2" s="1"/>
  <c r="Q87" i="2" s="1"/>
  <c r="N86" i="2" l="1"/>
  <c r="C239" i="2"/>
  <c r="E104" i="2"/>
  <c r="F105" i="2"/>
  <c r="E105" i="2" l="1"/>
  <c r="F106" i="2"/>
  <c r="H87" i="2"/>
  <c r="R87" i="2" s="1"/>
  <c r="C240" i="2"/>
  <c r="C241" i="2" l="1"/>
  <c r="I87" i="2"/>
  <c r="G88" i="2" s="1"/>
  <c r="Q88" i="2" s="1"/>
  <c r="F107" i="2"/>
  <c r="E106" i="2"/>
  <c r="M125" i="2" l="1"/>
  <c r="J131" i="2"/>
  <c r="N87" i="2"/>
  <c r="C242" i="2"/>
  <c r="F108" i="2"/>
  <c r="E107" i="2"/>
  <c r="M126" i="2" l="1"/>
  <c r="M127" i="2" s="1"/>
  <c r="M128" i="2" s="1"/>
  <c r="M129" i="2" s="1"/>
  <c r="M130" i="2" s="1"/>
  <c r="K131" i="2"/>
  <c r="L131" i="2" s="1"/>
  <c r="M131" i="2" s="1"/>
  <c r="K137" i="2" s="1"/>
  <c r="F109" i="2"/>
  <c r="E108" i="2"/>
  <c r="H88" i="2"/>
  <c r="R88" i="2" s="1"/>
  <c r="C243" i="2"/>
  <c r="M132" i="2" l="1"/>
  <c r="M133" i="2" s="1"/>
  <c r="M134" i="2" s="1"/>
  <c r="M135" i="2" s="1"/>
  <c r="M136" i="2" s="1"/>
  <c r="J137" i="2" s="1"/>
  <c r="C244" i="2"/>
  <c r="I88" i="2"/>
  <c r="E109" i="2"/>
  <c r="F110" i="2"/>
  <c r="L137" i="2" l="1"/>
  <c r="G89" i="2"/>
  <c r="Q89" i="2" s="1"/>
  <c r="N88" i="2"/>
  <c r="E110" i="2"/>
  <c r="F111" i="2"/>
  <c r="C245" i="2"/>
  <c r="H89" i="2" l="1"/>
  <c r="R89" i="2" s="1"/>
  <c r="F112" i="2"/>
  <c r="F113" i="2" s="1"/>
  <c r="E111" i="2"/>
  <c r="B234" i="2"/>
  <c r="C246" i="2"/>
  <c r="D245" i="2"/>
  <c r="D244" i="2" s="1"/>
  <c r="D243" i="2" s="1"/>
  <c r="D242" i="2" s="1"/>
  <c r="D241" i="2" s="1"/>
  <c r="D240" i="2" s="1"/>
  <c r="D239" i="2" s="1"/>
  <c r="I89" i="2" l="1"/>
  <c r="G90" i="2" s="1"/>
  <c r="Q90" i="2" s="1"/>
  <c r="D238" i="2"/>
  <c r="D237" i="2" s="1"/>
  <c r="D236" i="2" s="1"/>
  <c r="D235" i="2" s="1"/>
  <c r="D234" i="2" s="1"/>
  <c r="C247" i="2"/>
  <c r="E112" i="2"/>
  <c r="C248" i="2" l="1"/>
  <c r="N89" i="2"/>
  <c r="F114" i="2"/>
  <c r="E113" i="2"/>
  <c r="H90" i="2" l="1"/>
  <c r="R90" i="2" s="1"/>
  <c r="C249" i="2"/>
  <c r="E114" i="2"/>
  <c r="F115" i="2"/>
  <c r="E115" i="2" l="1"/>
  <c r="F116" i="2"/>
  <c r="C250" i="2"/>
  <c r="I90" i="2"/>
  <c r="G91" i="2" s="1"/>
  <c r="Q91" i="2" s="1"/>
  <c r="N90" i="2" l="1"/>
  <c r="C251" i="2"/>
  <c r="E116" i="2"/>
  <c r="F117" i="2"/>
  <c r="F118" i="2" l="1"/>
  <c r="E117" i="2"/>
  <c r="C252" i="2"/>
  <c r="H91" i="2"/>
  <c r="R91" i="2" s="1"/>
  <c r="I91" i="2" l="1"/>
  <c r="G92" i="2" s="1"/>
  <c r="Q92" i="2" s="1"/>
  <c r="C253" i="2"/>
  <c r="E118" i="2"/>
  <c r="F119" i="2"/>
  <c r="M137" i="2" l="1"/>
  <c r="E119" i="2"/>
  <c r="F120" i="2"/>
  <c r="C254" i="2"/>
  <c r="N91" i="2"/>
  <c r="K143" i="2" l="1"/>
  <c r="M138" i="2"/>
  <c r="M139" i="2" s="1"/>
  <c r="M140" i="2" s="1"/>
  <c r="M141" i="2" s="1"/>
  <c r="M142" i="2" s="1"/>
  <c r="J143" i="2"/>
  <c r="J149" i="2" s="1"/>
  <c r="H92" i="2"/>
  <c r="R92" i="2" s="1"/>
  <c r="F121" i="2"/>
  <c r="E120" i="2"/>
  <c r="C255" i="2"/>
  <c r="L143" i="2" l="1"/>
  <c r="M143" i="2" s="1"/>
  <c r="K149" i="2" s="1"/>
  <c r="L149" i="2" s="1"/>
  <c r="C256" i="2"/>
  <c r="E121" i="2"/>
  <c r="F122" i="2"/>
  <c r="I92" i="2"/>
  <c r="G93" i="2" s="1"/>
  <c r="Q93" i="2" s="1"/>
  <c r="M144" i="2" l="1"/>
  <c r="M145" i="2" s="1"/>
  <c r="M146" i="2" s="1"/>
  <c r="M147" i="2" s="1"/>
  <c r="M148" i="2" s="1"/>
  <c r="C257" i="2"/>
  <c r="N92" i="2"/>
  <c r="E122" i="2"/>
  <c r="F123" i="2"/>
  <c r="H93" i="2" l="1"/>
  <c r="R93" i="2" s="1"/>
  <c r="B246" i="2"/>
  <c r="D257" i="2"/>
  <c r="D256" i="2" s="1"/>
  <c r="D255" i="2" s="1"/>
  <c r="D254" i="2" s="1"/>
  <c r="D253" i="2" s="1"/>
  <c r="D252" i="2" s="1"/>
  <c r="D251" i="2" s="1"/>
  <c r="C258" i="2"/>
  <c r="F124" i="2"/>
  <c r="F125" i="2" s="1"/>
  <c r="E123" i="2"/>
  <c r="E124" i="2" l="1"/>
  <c r="C259" i="2"/>
  <c r="D250" i="2"/>
  <c r="D249" i="2" s="1"/>
  <c r="D248" i="2" s="1"/>
  <c r="D247" i="2" s="1"/>
  <c r="D246" i="2" s="1"/>
  <c r="I93" i="2"/>
  <c r="G94" i="2" s="1"/>
  <c r="Q94" i="2" s="1"/>
  <c r="N93" i="2" l="1"/>
  <c r="C260" i="2"/>
  <c r="E125" i="2"/>
  <c r="F126" i="2"/>
  <c r="C261" i="2" l="1"/>
  <c r="H94" i="2"/>
  <c r="R94" i="2" s="1"/>
  <c r="E126" i="2"/>
  <c r="F127" i="2"/>
  <c r="E127" i="2" l="1"/>
  <c r="F128" i="2"/>
  <c r="I94" i="2"/>
  <c r="G95" i="2" s="1"/>
  <c r="Q95" i="2" s="1"/>
  <c r="C262" i="2"/>
  <c r="C263" i="2" l="1"/>
  <c r="N94" i="2"/>
  <c r="F129" i="2"/>
  <c r="E128" i="2"/>
  <c r="C264" i="2" l="1"/>
  <c r="E129" i="2"/>
  <c r="F130" i="2"/>
  <c r="H95" i="2"/>
  <c r="R95" i="2" s="1"/>
  <c r="C265" i="2" l="1"/>
  <c r="I95" i="2"/>
  <c r="G96" i="2" s="1"/>
  <c r="Q96" i="2" s="1"/>
  <c r="E130" i="2"/>
  <c r="F131" i="2"/>
  <c r="M149" i="2" l="1"/>
  <c r="J155" i="2"/>
  <c r="J161" i="2" s="1"/>
  <c r="N95" i="2"/>
  <c r="F132" i="2"/>
  <c r="E131" i="2"/>
  <c r="C266" i="2"/>
  <c r="M150" i="2" l="1"/>
  <c r="M151" i="2" s="1"/>
  <c r="M152" i="2" s="1"/>
  <c r="M153" i="2" s="1"/>
  <c r="M154" i="2" s="1"/>
  <c r="K155" i="2"/>
  <c r="L155" i="2" s="1"/>
  <c r="M155" i="2" s="1"/>
  <c r="K161" i="2" s="1"/>
  <c r="L161" i="2" s="1"/>
  <c r="C267" i="2"/>
  <c r="E132" i="2"/>
  <c r="F133" i="2"/>
  <c r="H96" i="2"/>
  <c r="R96" i="2" s="1"/>
  <c r="M156" i="2" l="1"/>
  <c r="M157" i="2" s="1"/>
  <c r="M158" i="2" s="1"/>
  <c r="M159" i="2" s="1"/>
  <c r="M160" i="2" s="1"/>
  <c r="C268" i="2"/>
  <c r="I96" i="2"/>
  <c r="G97" i="2" s="1"/>
  <c r="Q97" i="2" s="1"/>
  <c r="E133" i="2"/>
  <c r="F134" i="2"/>
  <c r="N96" i="2" l="1"/>
  <c r="F135" i="2"/>
  <c r="E134" i="2"/>
  <c r="C269" i="2"/>
  <c r="B258" i="2" l="1"/>
  <c r="D269" i="2"/>
  <c r="D268" i="2" s="1"/>
  <c r="D267" i="2" s="1"/>
  <c r="D266" i="2" s="1"/>
  <c r="D265" i="2" s="1"/>
  <c r="D264" i="2" s="1"/>
  <c r="D263" i="2" s="1"/>
  <c r="C270" i="2"/>
  <c r="E135" i="2"/>
  <c r="F136" i="2"/>
  <c r="H97" i="2"/>
  <c r="R97" i="2" s="1"/>
  <c r="D262" i="2" l="1"/>
  <c r="D261" i="2" s="1"/>
  <c r="D260" i="2" s="1"/>
  <c r="D259" i="2" s="1"/>
  <c r="D258" i="2" s="1"/>
  <c r="I97" i="2"/>
  <c r="G98" i="2" s="1"/>
  <c r="Q98" i="2" s="1"/>
  <c r="E136" i="2"/>
  <c r="C271" i="2"/>
  <c r="N97" i="2" l="1"/>
  <c r="C272" i="2"/>
  <c r="H98" i="2" l="1"/>
  <c r="R98" i="2" s="1"/>
  <c r="C273" i="2"/>
  <c r="C274" i="2" l="1"/>
  <c r="I98" i="2"/>
  <c r="G99" i="2" s="1"/>
  <c r="Q99" i="2" s="1"/>
  <c r="C275" i="2" l="1"/>
  <c r="N98" i="2"/>
  <c r="H99" i="2" l="1"/>
  <c r="R99" i="2" s="1"/>
  <c r="C276" i="2"/>
  <c r="I99" i="2" l="1"/>
  <c r="G100" i="2" s="1"/>
  <c r="Q100" i="2" s="1"/>
  <c r="C277" i="2"/>
  <c r="C278" i="2" l="1"/>
  <c r="N99" i="2"/>
  <c r="C279" i="2" l="1"/>
  <c r="H100" i="2"/>
  <c r="R100" i="2" s="1"/>
  <c r="I100" i="2" l="1"/>
  <c r="C280" i="2"/>
  <c r="G101" i="2" l="1"/>
  <c r="Q101" i="2" s="1"/>
  <c r="C281" i="2"/>
  <c r="N100" i="2"/>
  <c r="H101" i="2" l="1"/>
  <c r="R101" i="2" s="1"/>
  <c r="B270" i="2"/>
  <c r="C282" i="2"/>
  <c r="D281" i="2"/>
  <c r="D280" i="2" s="1"/>
  <c r="D279" i="2" s="1"/>
  <c r="D278" i="2" s="1"/>
  <c r="D277" i="2" s="1"/>
  <c r="D276" i="2" s="1"/>
  <c r="D275" i="2" s="1"/>
  <c r="I101" i="2" l="1"/>
  <c r="G102" i="2" s="1"/>
  <c r="Q102" i="2" s="1"/>
  <c r="C283" i="2"/>
  <c r="D274" i="2"/>
  <c r="D273" i="2" s="1"/>
  <c r="D272" i="2" s="1"/>
  <c r="D271" i="2" s="1"/>
  <c r="D270" i="2" s="1"/>
  <c r="C284" i="2" l="1"/>
  <c r="N101" i="2"/>
  <c r="C285" i="2" l="1"/>
  <c r="H102" i="2"/>
  <c r="R102" i="2" s="1"/>
  <c r="C286" i="2" l="1"/>
  <c r="I102" i="2"/>
  <c r="G103" i="2" s="1"/>
  <c r="Q103" i="2" s="1"/>
  <c r="C287" i="2" l="1"/>
  <c r="N102" i="2"/>
  <c r="H103" i="2" l="1"/>
  <c r="R103" i="2" s="1"/>
  <c r="C288" i="2"/>
  <c r="C289" i="2" l="1"/>
  <c r="I103" i="2"/>
  <c r="G104" i="2" s="1"/>
  <c r="Q104" i="2" s="1"/>
  <c r="N103" i="2" l="1"/>
  <c r="C290" i="2"/>
  <c r="C291" i="2" l="1"/>
  <c r="H104" i="2"/>
  <c r="R104" i="2" s="1"/>
  <c r="I104" i="2" l="1"/>
  <c r="G105" i="2" s="1"/>
  <c r="Q105" i="2" s="1"/>
  <c r="C292" i="2"/>
  <c r="N104" i="2" l="1"/>
  <c r="C293" i="2"/>
  <c r="B282" i="2" l="1"/>
  <c r="D293" i="2"/>
  <c r="D292" i="2" s="1"/>
  <c r="D291" i="2" s="1"/>
  <c r="D290" i="2" s="1"/>
  <c r="D289" i="2" s="1"/>
  <c r="D288" i="2" s="1"/>
  <c r="D287" i="2" s="1"/>
  <c r="C294" i="2"/>
  <c r="H105" i="2"/>
  <c r="R105" i="2" s="1"/>
  <c r="D286" i="2" l="1"/>
  <c r="D285" i="2" s="1"/>
  <c r="D284" i="2" s="1"/>
  <c r="D283" i="2" s="1"/>
  <c r="D282" i="2" s="1"/>
  <c r="I105" i="2"/>
  <c r="G106" i="2" s="1"/>
  <c r="Q106" i="2" s="1"/>
  <c r="C295" i="2"/>
  <c r="C296" i="2" l="1"/>
  <c r="N105" i="2"/>
  <c r="C297" i="2" l="1"/>
  <c r="H106" i="2"/>
  <c r="R106" i="2" s="1"/>
  <c r="I106" i="2" l="1"/>
  <c r="G107" i="2" s="1"/>
  <c r="Q107" i="2" s="1"/>
  <c r="C298" i="2"/>
  <c r="C299" i="2" l="1"/>
  <c r="N106" i="2"/>
  <c r="C300" i="2" l="1"/>
  <c r="H107" i="2"/>
  <c r="R107" i="2" s="1"/>
  <c r="C301" i="2" l="1"/>
  <c r="I107" i="2"/>
  <c r="G108" i="2" s="1"/>
  <c r="Q108" i="2" s="1"/>
  <c r="N107" i="2" l="1"/>
  <c r="C302" i="2"/>
  <c r="H108" i="2" l="1"/>
  <c r="R108" i="2" s="1"/>
  <c r="C303" i="2"/>
  <c r="I108" i="2" l="1"/>
  <c r="G109" i="2" s="1"/>
  <c r="Q109" i="2" s="1"/>
  <c r="C304" i="2"/>
  <c r="C305" i="2" l="1"/>
  <c r="N108" i="2"/>
  <c r="B294" i="2" l="1"/>
  <c r="C306" i="2"/>
  <c r="D305" i="2"/>
  <c r="D304" i="2" s="1"/>
  <c r="D303" i="2" s="1"/>
  <c r="D302" i="2" s="1"/>
  <c r="D301" i="2" s="1"/>
  <c r="D300" i="2" s="1"/>
  <c r="D299" i="2" s="1"/>
  <c r="H109" i="2"/>
  <c r="R109" i="2" s="1"/>
  <c r="I109" i="2" l="1"/>
  <c r="G110" i="2" s="1"/>
  <c r="Q110" i="2" s="1"/>
  <c r="C307" i="2"/>
  <c r="D298" i="2"/>
  <c r="D297" i="2" s="1"/>
  <c r="D296" i="2" s="1"/>
  <c r="D295" i="2" s="1"/>
  <c r="D294" i="2" s="1"/>
  <c r="C308" i="2" l="1"/>
  <c r="N109" i="2"/>
  <c r="C309" i="2" l="1"/>
  <c r="H110" i="2"/>
  <c r="R110" i="2" s="1"/>
  <c r="C310" i="2" l="1"/>
  <c r="I110" i="2"/>
  <c r="G111" i="2" s="1"/>
  <c r="Q111" i="2" s="1"/>
  <c r="C311" i="2" l="1"/>
  <c r="N110" i="2"/>
  <c r="C312" i="2" l="1"/>
  <c r="H111" i="2"/>
  <c r="R111" i="2" s="1"/>
  <c r="I111" i="2" l="1"/>
  <c r="G112" i="2" s="1"/>
  <c r="Q112" i="2" s="1"/>
  <c r="C313" i="2"/>
  <c r="N111" i="2" l="1"/>
  <c r="C314" i="2"/>
  <c r="H112" i="2" l="1"/>
  <c r="R112" i="2" s="1"/>
  <c r="C315" i="2"/>
  <c r="C316" i="2" l="1"/>
  <c r="I112" i="2"/>
  <c r="G113" i="2" l="1"/>
  <c r="Q113" i="2" s="1"/>
  <c r="N112" i="2"/>
  <c r="C317" i="2"/>
  <c r="H113" i="2" l="1"/>
  <c r="R113" i="2" s="1"/>
  <c r="B306" i="2"/>
  <c r="D317" i="2"/>
  <c r="D316" i="2" s="1"/>
  <c r="D315" i="2" s="1"/>
  <c r="D314" i="2" s="1"/>
  <c r="D313" i="2" s="1"/>
  <c r="D312" i="2" s="1"/>
  <c r="D311" i="2" s="1"/>
  <c r="C318" i="2"/>
  <c r="I113" i="2" l="1"/>
  <c r="G114" i="2" s="1"/>
  <c r="Q114" i="2" s="1"/>
  <c r="C319" i="2"/>
  <c r="D310" i="2"/>
  <c r="D309" i="2" s="1"/>
  <c r="D308" i="2" s="1"/>
  <c r="D307" i="2" s="1"/>
  <c r="D306" i="2" s="1"/>
  <c r="C320" i="2" l="1"/>
  <c r="N113" i="2"/>
  <c r="C321" i="2" l="1"/>
  <c r="H114" i="2"/>
  <c r="R114" i="2" s="1"/>
  <c r="C322" i="2" l="1"/>
  <c r="I114" i="2"/>
  <c r="G115" i="2" s="1"/>
  <c r="Q115" i="2" s="1"/>
  <c r="C323" i="2" l="1"/>
  <c r="N114" i="2"/>
  <c r="C324" i="2" l="1"/>
  <c r="H115" i="2"/>
  <c r="R115" i="2" s="1"/>
  <c r="I115" i="2" l="1"/>
  <c r="G116" i="2" s="1"/>
  <c r="Q116" i="2" s="1"/>
  <c r="C325" i="2"/>
  <c r="C326" i="2" l="1"/>
  <c r="N115" i="2"/>
  <c r="C327" i="2" l="1"/>
  <c r="H116" i="2"/>
  <c r="R116" i="2" s="1"/>
  <c r="I116" i="2" l="1"/>
  <c r="G117" i="2" s="1"/>
  <c r="Q117" i="2" s="1"/>
  <c r="C328" i="2"/>
  <c r="C329" i="2" l="1"/>
  <c r="N116" i="2"/>
  <c r="H117" i="2" l="1"/>
  <c r="R117" i="2" s="1"/>
  <c r="B318" i="2"/>
  <c r="C330" i="2"/>
  <c r="D329" i="2"/>
  <c r="D328" i="2" s="1"/>
  <c r="D327" i="2" s="1"/>
  <c r="D326" i="2" s="1"/>
  <c r="D325" i="2" s="1"/>
  <c r="D324" i="2" s="1"/>
  <c r="D323" i="2" s="1"/>
  <c r="C331" i="2" l="1"/>
  <c r="I117" i="2"/>
  <c r="G118" i="2" s="1"/>
  <c r="Q118" i="2" s="1"/>
  <c r="D322" i="2"/>
  <c r="D321" i="2" s="1"/>
  <c r="D320" i="2" s="1"/>
  <c r="D319" i="2" s="1"/>
  <c r="D318" i="2" s="1"/>
  <c r="N117" i="2" l="1"/>
  <c r="C332" i="2"/>
  <c r="C333" i="2" l="1"/>
  <c r="H118" i="2"/>
  <c r="R118" i="2" s="1"/>
  <c r="C334" i="2" l="1"/>
  <c r="I118" i="2"/>
  <c r="G119" i="2" s="1"/>
  <c r="Q119" i="2" s="1"/>
  <c r="N118" i="2" l="1"/>
  <c r="C335" i="2"/>
  <c r="C336" i="2" l="1"/>
  <c r="H119" i="2"/>
  <c r="R119" i="2" s="1"/>
  <c r="C337" i="2" l="1"/>
  <c r="I119" i="2"/>
  <c r="G120" i="2" s="1"/>
  <c r="Q120" i="2" s="1"/>
  <c r="N119" i="2" l="1"/>
  <c r="C338" i="2"/>
  <c r="H120" i="2" l="1"/>
  <c r="R120" i="2" s="1"/>
  <c r="C339" i="2"/>
  <c r="C340" i="2" l="1"/>
  <c r="I120" i="2"/>
  <c r="G121" i="2" s="1"/>
  <c r="Q121" i="2" s="1"/>
  <c r="N120" i="2" l="1"/>
  <c r="C341" i="2"/>
  <c r="H121" i="2" l="1"/>
  <c r="R121" i="2" s="1"/>
  <c r="B330" i="2"/>
  <c r="C342" i="2"/>
  <c r="D341" i="2"/>
  <c r="D340" i="2" s="1"/>
  <c r="D339" i="2" s="1"/>
  <c r="D338" i="2" s="1"/>
  <c r="D337" i="2" s="1"/>
  <c r="D336" i="2" s="1"/>
  <c r="D335" i="2" s="1"/>
  <c r="D334" i="2" l="1"/>
  <c r="D333" i="2" s="1"/>
  <c r="D332" i="2" s="1"/>
  <c r="D331" i="2" s="1"/>
  <c r="D330" i="2" s="1"/>
  <c r="C343" i="2"/>
  <c r="I121" i="2"/>
  <c r="G122" i="2" s="1"/>
  <c r="Q122" i="2" s="1"/>
  <c r="N121" i="2" l="1"/>
  <c r="C344" i="2"/>
  <c r="H122" i="2" l="1"/>
  <c r="R122" i="2" s="1"/>
  <c r="C345" i="2"/>
  <c r="C346" i="2" l="1"/>
  <c r="I122" i="2"/>
  <c r="G123" i="2" s="1"/>
  <c r="Q123" i="2" s="1"/>
  <c r="C347" i="2" l="1"/>
  <c r="N122" i="2"/>
  <c r="C348" i="2" l="1"/>
  <c r="H123" i="2"/>
  <c r="R123" i="2" s="1"/>
  <c r="C349" i="2" l="1"/>
  <c r="I123" i="2"/>
  <c r="G124" i="2" s="1"/>
  <c r="Q124" i="2" s="1"/>
  <c r="N123" i="2" l="1"/>
  <c r="C350" i="2"/>
  <c r="C351" i="2" l="1"/>
  <c r="H124" i="2"/>
  <c r="R124" i="2" s="1"/>
  <c r="I124" i="2" l="1"/>
  <c r="C352" i="2"/>
  <c r="G125" i="2" l="1"/>
  <c r="Q125" i="2" s="1"/>
  <c r="C353" i="2"/>
  <c r="N124" i="2"/>
  <c r="H125" i="2" l="1"/>
  <c r="R125" i="2" s="1"/>
  <c r="B342" i="2"/>
  <c r="D353" i="2"/>
  <c r="D352" i="2" s="1"/>
  <c r="D351" i="2" s="1"/>
  <c r="D350" i="2" s="1"/>
  <c r="D349" i="2" s="1"/>
  <c r="D348" i="2" s="1"/>
  <c r="D347" i="2" s="1"/>
  <c r="C354" i="2"/>
  <c r="I125" i="2" l="1"/>
  <c r="G126" i="2" s="1"/>
  <c r="Q126" i="2" s="1"/>
  <c r="D346" i="2"/>
  <c r="D345" i="2" s="1"/>
  <c r="D344" i="2" s="1"/>
  <c r="D343" i="2" s="1"/>
  <c r="D342" i="2" s="1"/>
  <c r="C355" i="2"/>
  <c r="C356" i="2" l="1"/>
  <c r="N125" i="2"/>
  <c r="C357" i="2" l="1"/>
  <c r="H126" i="2"/>
  <c r="R126" i="2" s="1"/>
  <c r="C358" i="2" l="1"/>
  <c r="I126" i="2"/>
  <c r="G127" i="2" s="1"/>
  <c r="Q127" i="2" s="1"/>
  <c r="C359" i="2" l="1"/>
  <c r="N126" i="2"/>
  <c r="H127" i="2" l="1"/>
  <c r="R127" i="2" s="1"/>
  <c r="C360" i="2"/>
  <c r="C361" i="2" l="1"/>
  <c r="I127" i="2"/>
  <c r="G128" i="2" s="1"/>
  <c r="Q128" i="2" s="1"/>
  <c r="N127" i="2" l="1"/>
  <c r="C362" i="2"/>
  <c r="C363" i="2" l="1"/>
  <c r="H128" i="2"/>
  <c r="R128" i="2" s="1"/>
  <c r="I128" i="2" l="1"/>
  <c r="G129" i="2" s="1"/>
  <c r="Q129" i="2" s="1"/>
  <c r="C364" i="2"/>
  <c r="C365" i="2" l="1"/>
  <c r="N128" i="2"/>
  <c r="H129" i="2" l="1"/>
  <c r="R129" i="2" s="1"/>
  <c r="B354" i="2"/>
  <c r="D365" i="2"/>
  <c r="D364" i="2" s="1"/>
  <c r="D363" i="2" s="1"/>
  <c r="D362" i="2" s="1"/>
  <c r="D361" i="2" s="1"/>
  <c r="D360" i="2" s="1"/>
  <c r="D359" i="2" s="1"/>
  <c r="C366" i="2"/>
  <c r="C367" i="2" l="1"/>
  <c r="D358" i="2"/>
  <c r="D357" i="2" s="1"/>
  <c r="D356" i="2" s="1"/>
  <c r="D355" i="2" s="1"/>
  <c r="D354" i="2" s="1"/>
  <c r="I129" i="2"/>
  <c r="G130" i="2" s="1"/>
  <c r="Q130" i="2" s="1"/>
  <c r="C368" i="2" l="1"/>
  <c r="N129" i="2"/>
  <c r="C369" i="2" l="1"/>
  <c r="H130" i="2"/>
  <c r="R130" i="2" s="1"/>
  <c r="C370" i="2" l="1"/>
  <c r="I130" i="2"/>
  <c r="G131" i="2" s="1"/>
  <c r="Q131" i="2" s="1"/>
  <c r="C371" i="2" l="1"/>
  <c r="N130" i="2"/>
  <c r="C372" i="2" l="1"/>
  <c r="H131" i="2"/>
  <c r="R131" i="2" s="1"/>
  <c r="C373" i="2" l="1"/>
  <c r="I131" i="2"/>
  <c r="G132" i="2" s="1"/>
  <c r="Q132" i="2" s="1"/>
  <c r="N131" i="2" l="1"/>
  <c r="C374" i="2"/>
  <c r="C375" i="2" l="1"/>
  <c r="H132" i="2"/>
  <c r="R132" i="2" s="1"/>
  <c r="I132" i="2" l="1"/>
  <c r="G133" i="2" s="1"/>
  <c r="Q133" i="2" s="1"/>
  <c r="C376" i="2"/>
  <c r="C377" i="2" l="1"/>
  <c r="N132" i="2"/>
  <c r="B366" i="2" l="1"/>
  <c r="C378" i="2"/>
  <c r="D377" i="2"/>
  <c r="D376" i="2" s="1"/>
  <c r="D375" i="2" s="1"/>
  <c r="D374" i="2" s="1"/>
  <c r="D373" i="2" s="1"/>
  <c r="D372" i="2" s="1"/>
  <c r="D371" i="2" s="1"/>
  <c r="H133" i="2"/>
  <c r="R133" i="2" s="1"/>
  <c r="I133" i="2" l="1"/>
  <c r="G134" i="2" s="1"/>
  <c r="Q134" i="2" s="1"/>
  <c r="D370" i="2"/>
  <c r="D369" i="2" s="1"/>
  <c r="D368" i="2" s="1"/>
  <c r="D367" i="2" s="1"/>
  <c r="D366" i="2" s="1"/>
  <c r="C379" i="2"/>
  <c r="C380" i="2" l="1"/>
  <c r="N133" i="2"/>
  <c r="C381" i="2" l="1"/>
  <c r="H134" i="2"/>
  <c r="R134" i="2" s="1"/>
  <c r="C382" i="2" l="1"/>
  <c r="I134" i="2"/>
  <c r="G135" i="2" s="1"/>
  <c r="Q135" i="2" s="1"/>
  <c r="N134" i="2" l="1"/>
  <c r="C383" i="2"/>
  <c r="C384" i="2" l="1"/>
  <c r="H135" i="2"/>
  <c r="R135" i="2" s="1"/>
  <c r="I135" i="2" l="1"/>
  <c r="G136" i="2" s="1"/>
  <c r="Q136" i="2" s="1"/>
  <c r="C385" i="2"/>
  <c r="C386" i="2" l="1"/>
  <c r="N135" i="2"/>
  <c r="C387" i="2" l="1"/>
  <c r="H136" i="2"/>
  <c r="R136" i="2" s="1"/>
  <c r="I136" i="2" l="1"/>
  <c r="C388" i="2"/>
  <c r="G137" i="2" l="1"/>
  <c r="Q137" i="2" s="1"/>
  <c r="C389" i="2"/>
  <c r="N136" i="2"/>
  <c r="F137" i="2" l="1"/>
  <c r="E137" i="2" s="1"/>
  <c r="B378" i="2"/>
  <c r="D389" i="2"/>
  <c r="D388" i="2" s="1"/>
  <c r="D387" i="2" s="1"/>
  <c r="D386" i="2" s="1"/>
  <c r="D385" i="2" s="1"/>
  <c r="D384" i="2" s="1"/>
  <c r="D383" i="2" s="1"/>
  <c r="C390" i="2"/>
  <c r="H137" i="2" l="1"/>
  <c r="R137" i="2" s="1"/>
  <c r="D382" i="2"/>
  <c r="D381" i="2" s="1"/>
  <c r="D380" i="2" s="1"/>
  <c r="D379" i="2" s="1"/>
  <c r="D378" i="2" s="1"/>
  <c r="C391" i="2"/>
  <c r="I137" i="2" l="1"/>
  <c r="G138" i="2" s="1"/>
  <c r="Q138" i="2" s="1"/>
  <c r="C392" i="2"/>
  <c r="F138" i="2" l="1"/>
  <c r="F139" i="2" s="1"/>
  <c r="N137" i="2"/>
  <c r="C393" i="2"/>
  <c r="H138" i="2" l="1"/>
  <c r="R138" i="2" s="1"/>
  <c r="E138" i="2"/>
  <c r="E139" i="2"/>
  <c r="F140" i="2"/>
  <c r="I138" i="2"/>
  <c r="G139" i="2" s="1"/>
  <c r="Q139" i="2" s="1"/>
  <c r="C394" i="2"/>
  <c r="C395" i="2" l="1"/>
  <c r="N138" i="2"/>
  <c r="E140" i="2"/>
  <c r="F141" i="2"/>
  <c r="E141" i="2" l="1"/>
  <c r="F142" i="2"/>
  <c r="C396" i="2"/>
  <c r="H139" i="2"/>
  <c r="R139" i="2" s="1"/>
  <c r="I139" i="2" l="1"/>
  <c r="G140" i="2" s="1"/>
  <c r="Q140" i="2" s="1"/>
  <c r="F143" i="2"/>
  <c r="E142" i="2"/>
  <c r="C397" i="2"/>
  <c r="M161" i="2" l="1"/>
  <c r="J167" i="2"/>
  <c r="J173" i="2" s="1"/>
  <c r="C398" i="2"/>
  <c r="F144" i="2"/>
  <c r="E143" i="2"/>
  <c r="N139" i="2"/>
  <c r="M162" i="2" l="1"/>
  <c r="M163" i="2" s="1"/>
  <c r="M164" i="2" s="1"/>
  <c r="M165" i="2" s="1"/>
  <c r="M166" i="2" s="1"/>
  <c r="K167" i="2"/>
  <c r="L167" i="2" s="1"/>
  <c r="M167" i="2" s="1"/>
  <c r="K173" i="2" s="1"/>
  <c r="L173" i="2" s="1"/>
  <c r="C399" i="2"/>
  <c r="H140" i="2"/>
  <c r="R140" i="2" s="1"/>
  <c r="E144" i="2"/>
  <c r="F145" i="2"/>
  <c r="M168" i="2" l="1"/>
  <c r="M169" i="2" s="1"/>
  <c r="M170" i="2" s="1"/>
  <c r="M171" i="2" s="1"/>
  <c r="M172" i="2" s="1"/>
  <c r="F146" i="2"/>
  <c r="E145" i="2"/>
  <c r="C400" i="2"/>
  <c r="I140" i="2"/>
  <c r="G141" i="2" s="1"/>
  <c r="Q141" i="2" s="1"/>
  <c r="N140" i="2" l="1"/>
  <c r="C401" i="2"/>
  <c r="E146" i="2"/>
  <c r="F147" i="2"/>
  <c r="F148" i="2" l="1"/>
  <c r="F149" i="2" s="1"/>
  <c r="E147" i="2"/>
  <c r="H141" i="2"/>
  <c r="R141" i="2" s="1"/>
  <c r="B390" i="2"/>
  <c r="C402" i="2"/>
  <c r="D401" i="2"/>
  <c r="D400" i="2" s="1"/>
  <c r="D399" i="2" s="1"/>
  <c r="D398" i="2" s="1"/>
  <c r="D397" i="2" s="1"/>
  <c r="D396" i="2" s="1"/>
  <c r="D395" i="2" s="1"/>
  <c r="I141" i="2" l="1"/>
  <c r="G142" i="2" s="1"/>
  <c r="Q142" i="2" s="1"/>
  <c r="D394" i="2"/>
  <c r="D393" i="2" s="1"/>
  <c r="D392" i="2" s="1"/>
  <c r="D391" i="2" s="1"/>
  <c r="D390" i="2" s="1"/>
  <c r="C403" i="2"/>
  <c r="E148" i="2"/>
  <c r="F150" i="2" l="1"/>
  <c r="E149" i="2"/>
  <c r="C404" i="2"/>
  <c r="N141" i="2"/>
  <c r="H142" i="2" l="1"/>
  <c r="R142" i="2" s="1"/>
  <c r="C405" i="2"/>
  <c r="F151" i="2"/>
  <c r="E150" i="2"/>
  <c r="F152" i="2" l="1"/>
  <c r="E151" i="2"/>
  <c r="C406" i="2"/>
  <c r="I142" i="2"/>
  <c r="G143" i="2" s="1"/>
  <c r="Q143" i="2" s="1"/>
  <c r="N142" i="2" l="1"/>
  <c r="C407" i="2"/>
  <c r="F153" i="2"/>
  <c r="E152" i="2"/>
  <c r="F154" i="2" l="1"/>
  <c r="E153" i="2"/>
  <c r="C408" i="2"/>
  <c r="H143" i="2"/>
  <c r="R143" i="2" s="1"/>
  <c r="E154" i="2" l="1"/>
  <c r="F155" i="2"/>
  <c r="I143" i="2"/>
  <c r="G144" i="2" s="1"/>
  <c r="Q144" i="2" s="1"/>
  <c r="C409" i="2"/>
  <c r="M173" i="2" l="1"/>
  <c r="J179" i="2"/>
  <c r="J185" i="2" s="1"/>
  <c r="C410" i="2"/>
  <c r="N143" i="2"/>
  <c r="F156" i="2"/>
  <c r="E155" i="2"/>
  <c r="K179" i="2" l="1"/>
  <c r="L179" i="2" s="1"/>
  <c r="M179" i="2" s="1"/>
  <c r="K185" i="2" s="1"/>
  <c r="L185" i="2" s="1"/>
  <c r="M174" i="2"/>
  <c r="M175" i="2" s="1"/>
  <c r="M176" i="2" s="1"/>
  <c r="M177" i="2" s="1"/>
  <c r="M178" i="2" s="1"/>
  <c r="C411" i="2"/>
  <c r="E156" i="2"/>
  <c r="F157" i="2"/>
  <c r="H144" i="2"/>
  <c r="R144" i="2" s="1"/>
  <c r="M180" i="2" l="1"/>
  <c r="M181" i="2" s="1"/>
  <c r="M182" i="2" s="1"/>
  <c r="M183" i="2" s="1"/>
  <c r="M184" i="2" s="1"/>
  <c r="C412" i="2"/>
  <c r="I144" i="2"/>
  <c r="G145" i="2" s="1"/>
  <c r="Q145" i="2" s="1"/>
  <c r="F158" i="2"/>
  <c r="E157" i="2"/>
  <c r="N144" i="2" l="1"/>
  <c r="C413" i="2"/>
  <c r="E158" i="2"/>
  <c r="F159" i="2"/>
  <c r="E159" i="2" l="1"/>
  <c r="F160" i="2"/>
  <c r="F161" i="2" s="1"/>
  <c r="H145" i="2"/>
  <c r="R145" i="2" s="1"/>
  <c r="B402" i="2"/>
  <c r="D413" i="2"/>
  <c r="D412" i="2" s="1"/>
  <c r="D411" i="2" s="1"/>
  <c r="D410" i="2" s="1"/>
  <c r="D409" i="2" s="1"/>
  <c r="D408" i="2" s="1"/>
  <c r="D407" i="2" s="1"/>
  <c r="C414" i="2"/>
  <c r="D406" i="2" l="1"/>
  <c r="D405" i="2" s="1"/>
  <c r="D404" i="2" s="1"/>
  <c r="D403" i="2" s="1"/>
  <c r="D402" i="2" s="1"/>
  <c r="I145" i="2"/>
  <c r="G146" i="2" s="1"/>
  <c r="Q146" i="2" s="1"/>
  <c r="E160" i="2"/>
  <c r="C415" i="2"/>
  <c r="F162" i="2" l="1"/>
  <c r="E161" i="2"/>
  <c r="C416" i="2"/>
  <c r="N145" i="2"/>
  <c r="C417" i="2" l="1"/>
  <c r="H146" i="2"/>
  <c r="R146" i="2" s="1"/>
  <c r="E162" i="2"/>
  <c r="F163" i="2"/>
  <c r="F164" i="2" l="1"/>
  <c r="E163" i="2"/>
  <c r="I146" i="2"/>
  <c r="G147" i="2" s="1"/>
  <c r="Q147" i="2" s="1"/>
  <c r="C418" i="2"/>
  <c r="E164" i="2" l="1"/>
  <c r="F165" i="2"/>
  <c r="C419" i="2"/>
  <c r="N146" i="2"/>
  <c r="H147" i="2" l="1"/>
  <c r="R147" i="2" s="1"/>
  <c r="C420" i="2"/>
  <c r="F166" i="2"/>
  <c r="E165" i="2"/>
  <c r="F167" i="2" l="1"/>
  <c r="E166" i="2"/>
  <c r="C421" i="2"/>
  <c r="I147" i="2"/>
  <c r="G148" i="2" s="1"/>
  <c r="Q148" i="2" s="1"/>
  <c r="M185" i="2" l="1"/>
  <c r="J191" i="2"/>
  <c r="J197" i="2" s="1"/>
  <c r="N147" i="2"/>
  <c r="C422" i="2"/>
  <c r="F168" i="2"/>
  <c r="E167" i="2"/>
  <c r="K191" i="2" l="1"/>
  <c r="L191" i="2" s="1"/>
  <c r="M191" i="2" s="1"/>
  <c r="K197" i="2" s="1"/>
  <c r="L197" i="2" s="1"/>
  <c r="M186" i="2"/>
  <c r="M187" i="2" s="1"/>
  <c r="M188" i="2" s="1"/>
  <c r="M189" i="2" s="1"/>
  <c r="M190" i="2" s="1"/>
  <c r="C423" i="2"/>
  <c r="E168" i="2"/>
  <c r="F169" i="2"/>
  <c r="H148" i="2"/>
  <c r="R148" i="2" s="1"/>
  <c r="M192" i="2" l="1"/>
  <c r="M193" i="2" s="1"/>
  <c r="M194" i="2" s="1"/>
  <c r="M195" i="2" s="1"/>
  <c r="M196" i="2" s="1"/>
  <c r="C424" i="2"/>
  <c r="I148" i="2"/>
  <c r="E169" i="2"/>
  <c r="F170" i="2"/>
  <c r="G149" i="2" l="1"/>
  <c r="Q149" i="2" s="1"/>
  <c r="N148" i="2"/>
  <c r="E170" i="2"/>
  <c r="F171" i="2"/>
  <c r="C425" i="2"/>
  <c r="H149" i="2" l="1"/>
  <c r="R149" i="2" s="1"/>
  <c r="F172" i="2"/>
  <c r="F173" i="2" s="1"/>
  <c r="E171" i="2"/>
  <c r="B414" i="2"/>
  <c r="C426" i="2"/>
  <c r="D425" i="2"/>
  <c r="D424" i="2" s="1"/>
  <c r="D423" i="2" s="1"/>
  <c r="D422" i="2" s="1"/>
  <c r="D421" i="2" s="1"/>
  <c r="D420" i="2" s="1"/>
  <c r="D419" i="2" s="1"/>
  <c r="I149" i="2" l="1"/>
  <c r="G150" i="2" s="1"/>
  <c r="Q150" i="2" s="1"/>
  <c r="D418" i="2"/>
  <c r="D417" i="2" s="1"/>
  <c r="D416" i="2" s="1"/>
  <c r="D415" i="2" s="1"/>
  <c r="D414" i="2" s="1"/>
  <c r="C427" i="2"/>
  <c r="E172" i="2"/>
  <c r="N149" i="2" l="1"/>
  <c r="C428" i="2"/>
  <c r="F174" i="2"/>
  <c r="E173" i="2"/>
  <c r="F175" i="2" l="1"/>
  <c r="E174" i="2"/>
  <c r="C429" i="2"/>
  <c r="H150" i="2"/>
  <c r="R150" i="2" s="1"/>
  <c r="C430" i="2" l="1"/>
  <c r="I150" i="2"/>
  <c r="G151" i="2" s="1"/>
  <c r="Q151" i="2" s="1"/>
  <c r="F176" i="2"/>
  <c r="E175" i="2"/>
  <c r="C431" i="2" l="1"/>
  <c r="E176" i="2"/>
  <c r="F177" i="2"/>
  <c r="N150" i="2"/>
  <c r="C432" i="2" l="1"/>
  <c r="H151" i="2"/>
  <c r="R151" i="2" s="1"/>
  <c r="F178" i="2"/>
  <c r="E177" i="2"/>
  <c r="C433" i="2" l="1"/>
  <c r="I151" i="2"/>
  <c r="G152" i="2" s="1"/>
  <c r="Q152" i="2" s="1"/>
  <c r="F179" i="2"/>
  <c r="E178" i="2"/>
  <c r="M197" i="2" l="1"/>
  <c r="N151" i="2"/>
  <c r="C434" i="2"/>
  <c r="F180" i="2"/>
  <c r="E179" i="2"/>
  <c r="K203" i="2" l="1"/>
  <c r="M198" i="2"/>
  <c r="M199" i="2" s="1"/>
  <c r="M200" i="2" s="1"/>
  <c r="M201" i="2" s="1"/>
  <c r="M202" i="2" s="1"/>
  <c r="J203" i="2"/>
  <c r="J209" i="2" s="1"/>
  <c r="E180" i="2"/>
  <c r="F181" i="2"/>
  <c r="H152" i="2"/>
  <c r="R152" i="2" s="1"/>
  <c r="C435" i="2"/>
  <c r="L203" i="2" l="1"/>
  <c r="M203" i="2" s="1"/>
  <c r="K209" i="2" s="1"/>
  <c r="L209" i="2" s="1"/>
  <c r="C436" i="2"/>
  <c r="I152" i="2"/>
  <c r="G153" i="2" s="1"/>
  <c r="Q153" i="2" s="1"/>
  <c r="F182" i="2"/>
  <c r="E181" i="2"/>
  <c r="M204" i="2" l="1"/>
  <c r="M205" i="2" s="1"/>
  <c r="M206" i="2" s="1"/>
  <c r="M207" i="2" s="1"/>
  <c r="M208" i="2" s="1"/>
  <c r="N152" i="2"/>
  <c r="E182" i="2"/>
  <c r="F183" i="2"/>
  <c r="C437" i="2"/>
  <c r="F184" i="2" l="1"/>
  <c r="F185" i="2" s="1"/>
  <c r="E183" i="2"/>
  <c r="B426" i="2"/>
  <c r="D437" i="2"/>
  <c r="D436" i="2" s="1"/>
  <c r="D435" i="2" s="1"/>
  <c r="D434" i="2" s="1"/>
  <c r="D433" i="2" s="1"/>
  <c r="D432" i="2" s="1"/>
  <c r="D431" i="2" s="1"/>
  <c r="H153" i="2"/>
  <c r="R153" i="2" s="1"/>
  <c r="I153" i="2" l="1"/>
  <c r="G154" i="2" s="1"/>
  <c r="Q154" i="2" s="1"/>
  <c r="D430" i="2"/>
  <c r="D429" i="2" s="1"/>
  <c r="D428" i="2" s="1"/>
  <c r="D427" i="2" s="1"/>
  <c r="D426" i="2" s="1"/>
  <c r="E184" i="2"/>
  <c r="F186" i="2" l="1"/>
  <c r="E185" i="2"/>
  <c r="N153" i="2"/>
  <c r="E186" i="2" l="1"/>
  <c r="F187" i="2"/>
  <c r="H154" i="2"/>
  <c r="R154" i="2" s="1"/>
  <c r="E187" i="2" l="1"/>
  <c r="F188" i="2"/>
  <c r="I154" i="2"/>
  <c r="G155" i="2" s="1"/>
  <c r="Q155" i="2" s="1"/>
  <c r="N154" i="2" l="1"/>
  <c r="E188" i="2"/>
  <c r="F189" i="2"/>
  <c r="F190" i="2" l="1"/>
  <c r="E189" i="2"/>
  <c r="H155" i="2"/>
  <c r="R155" i="2" s="1"/>
  <c r="I155" i="2" l="1"/>
  <c r="G156" i="2" s="1"/>
  <c r="Q156" i="2" s="1"/>
  <c r="E190" i="2"/>
  <c r="F191" i="2"/>
  <c r="M209" i="2" l="1"/>
  <c r="J215" i="2"/>
  <c r="J221" i="2" s="1"/>
  <c r="E191" i="2"/>
  <c r="F192" i="2"/>
  <c r="N155" i="2"/>
  <c r="K215" i="2" l="1"/>
  <c r="L215" i="2" s="1"/>
  <c r="M215" i="2" s="1"/>
  <c r="K221" i="2" s="1"/>
  <c r="L221" i="2" s="1"/>
  <c r="M210" i="2"/>
  <c r="M211" i="2" s="1"/>
  <c r="M212" i="2" s="1"/>
  <c r="M213" i="2" s="1"/>
  <c r="M214" i="2" s="1"/>
  <c r="H156" i="2"/>
  <c r="R156" i="2" s="1"/>
  <c r="E192" i="2"/>
  <c r="F193" i="2"/>
  <c r="M216" i="2" l="1"/>
  <c r="M217" i="2" s="1"/>
  <c r="M218" i="2" s="1"/>
  <c r="M219" i="2" s="1"/>
  <c r="M220" i="2" s="1"/>
  <c r="F194" i="2"/>
  <c r="E193" i="2"/>
  <c r="I156" i="2"/>
  <c r="G157" i="2" s="1"/>
  <c r="Q157" i="2" s="1"/>
  <c r="N156" i="2" l="1"/>
  <c r="E194" i="2"/>
  <c r="F195" i="2"/>
  <c r="F196" i="2" l="1"/>
  <c r="F197" i="2" s="1"/>
  <c r="E195" i="2"/>
  <c r="H157" i="2"/>
  <c r="R157" i="2" s="1"/>
  <c r="I157" i="2" l="1"/>
  <c r="G158" i="2" s="1"/>
  <c r="Q158" i="2" s="1"/>
  <c r="E197" i="2"/>
  <c r="E196" i="2"/>
  <c r="N157" i="2" l="1"/>
  <c r="H158" i="2" l="1"/>
  <c r="R158" i="2" s="1"/>
  <c r="I158" i="2" l="1"/>
  <c r="G159" i="2" s="1"/>
  <c r="Q159" i="2" s="1"/>
  <c r="N158" i="2" l="1"/>
  <c r="H159" i="2" l="1"/>
  <c r="R159" i="2" s="1"/>
  <c r="I159" i="2" l="1"/>
  <c r="G160" i="2" s="1"/>
  <c r="Q160" i="2" s="1"/>
  <c r="N159" i="2" l="1"/>
  <c r="H160" i="2" l="1"/>
  <c r="R160" i="2" s="1"/>
  <c r="I160" i="2" l="1"/>
  <c r="G161" i="2" l="1"/>
  <c r="Q161" i="2" s="1"/>
  <c r="N160" i="2"/>
  <c r="H161" i="2" l="1"/>
  <c r="R161" i="2" s="1"/>
  <c r="I161" i="2" l="1"/>
  <c r="G162" i="2" s="1"/>
  <c r="Q162" i="2" s="1"/>
  <c r="N161" i="2" l="1"/>
  <c r="H162" i="2"/>
  <c r="R162" i="2" s="1"/>
  <c r="I162" i="2" l="1"/>
  <c r="G163" i="2" s="1"/>
  <c r="Q163" i="2" s="1"/>
  <c r="N162" i="2" l="1"/>
  <c r="H163" i="2" l="1"/>
  <c r="R163" i="2" s="1"/>
  <c r="I163" i="2" l="1"/>
  <c r="G164" i="2" s="1"/>
  <c r="Q164" i="2" s="1"/>
  <c r="N163" i="2" l="1"/>
  <c r="H164" i="2" l="1"/>
  <c r="R164" i="2" s="1"/>
  <c r="I164" i="2" l="1"/>
  <c r="G165" i="2" s="1"/>
  <c r="Q165" i="2" s="1"/>
  <c r="N164" i="2" l="1"/>
  <c r="H165" i="2" l="1"/>
  <c r="R165" i="2" s="1"/>
  <c r="I165" i="2" l="1"/>
  <c r="G166" i="2" s="1"/>
  <c r="Q166" i="2" s="1"/>
  <c r="N165" i="2" l="1"/>
  <c r="H166" i="2" l="1"/>
  <c r="R166" i="2" s="1"/>
  <c r="I166" i="2" l="1"/>
  <c r="G167" i="2" s="1"/>
  <c r="Q167" i="2" s="1"/>
  <c r="N166" i="2" l="1"/>
  <c r="H167" i="2" l="1"/>
  <c r="R167" i="2" s="1"/>
  <c r="I167" i="2" l="1"/>
  <c r="G168" i="2" s="1"/>
  <c r="Q168" i="2" s="1"/>
  <c r="N167" i="2" l="1"/>
  <c r="H168" i="2" l="1"/>
  <c r="R168" i="2" s="1"/>
  <c r="I168" i="2" l="1"/>
  <c r="G169" i="2" s="1"/>
  <c r="Q169" i="2" s="1"/>
  <c r="N168" i="2" l="1"/>
  <c r="H169" i="2" l="1"/>
  <c r="R169" i="2" s="1"/>
  <c r="I169" i="2" l="1"/>
  <c r="G170" i="2" s="1"/>
  <c r="Q170" i="2" s="1"/>
  <c r="N169" i="2" l="1"/>
  <c r="H170" i="2" l="1"/>
  <c r="R170" i="2" s="1"/>
  <c r="I170" i="2" l="1"/>
  <c r="G171" i="2" s="1"/>
  <c r="Q171" i="2" s="1"/>
  <c r="N170" i="2" l="1"/>
  <c r="H171" i="2" l="1"/>
  <c r="R171" i="2" s="1"/>
  <c r="I171" i="2" l="1"/>
  <c r="G172" i="2" s="1"/>
  <c r="Q172" i="2" s="1"/>
  <c r="N171" i="2" l="1"/>
  <c r="H172" i="2" l="1"/>
  <c r="R172" i="2" s="1"/>
  <c r="I172" i="2" l="1"/>
  <c r="G173" i="2" l="1"/>
  <c r="Q173" i="2" s="1"/>
  <c r="N172" i="2"/>
  <c r="H173" i="2" l="1"/>
  <c r="R173" i="2" s="1"/>
  <c r="I173" i="2" l="1"/>
  <c r="G174" i="2" s="1"/>
  <c r="Q174" i="2" s="1"/>
  <c r="N173" i="2" l="1"/>
  <c r="H174" i="2"/>
  <c r="R174" i="2" s="1"/>
  <c r="I174" i="2" l="1"/>
  <c r="G175" i="2" s="1"/>
  <c r="Q175" i="2" s="1"/>
  <c r="N174" i="2" l="1"/>
  <c r="H175" i="2" l="1"/>
  <c r="R175" i="2" s="1"/>
  <c r="I175" i="2" l="1"/>
  <c r="G176" i="2" s="1"/>
  <c r="Q176" i="2" s="1"/>
  <c r="N175" i="2" l="1"/>
  <c r="H176" i="2" l="1"/>
  <c r="R176" i="2" s="1"/>
  <c r="I176" i="2" l="1"/>
  <c r="G177" i="2" s="1"/>
  <c r="Q177" i="2" s="1"/>
  <c r="N176" i="2" l="1"/>
  <c r="H177" i="2" l="1"/>
  <c r="R177" i="2" s="1"/>
  <c r="I177" i="2" l="1"/>
  <c r="G178" i="2" s="1"/>
  <c r="Q178" i="2" s="1"/>
  <c r="N177" i="2" l="1"/>
  <c r="H178" i="2" l="1"/>
  <c r="R178" i="2" s="1"/>
  <c r="I178" i="2" l="1"/>
  <c r="G179" i="2" s="1"/>
  <c r="Q179" i="2" s="1"/>
  <c r="N178" i="2" l="1"/>
  <c r="H179" i="2" l="1"/>
  <c r="R179" i="2" s="1"/>
  <c r="I179" i="2" l="1"/>
  <c r="G180" i="2" s="1"/>
  <c r="Q180" i="2" s="1"/>
  <c r="N179" i="2" l="1"/>
  <c r="H180" i="2" l="1"/>
  <c r="R180" i="2" s="1"/>
  <c r="I180" i="2" l="1"/>
  <c r="G181" i="2" s="1"/>
  <c r="Q181" i="2" s="1"/>
  <c r="N180" i="2" l="1"/>
  <c r="H181" i="2" l="1"/>
  <c r="R181" i="2" s="1"/>
  <c r="I181" i="2" l="1"/>
  <c r="G182" i="2" s="1"/>
  <c r="Q182" i="2" s="1"/>
  <c r="N181" i="2" l="1"/>
  <c r="H182" i="2" l="1"/>
  <c r="R182" i="2" s="1"/>
  <c r="I182" i="2" l="1"/>
  <c r="G183" i="2" s="1"/>
  <c r="Q183" i="2" s="1"/>
  <c r="N182" i="2" l="1"/>
  <c r="H183" i="2" l="1"/>
  <c r="R183" i="2" s="1"/>
  <c r="I183" i="2" l="1"/>
  <c r="G184" i="2" s="1"/>
  <c r="Q184" i="2" s="1"/>
  <c r="N183" i="2" l="1"/>
  <c r="H184" i="2" l="1"/>
  <c r="R184" i="2" s="1"/>
  <c r="I184" i="2" l="1"/>
  <c r="G185" i="2" l="1"/>
  <c r="Q185" i="2" s="1"/>
  <c r="N184" i="2"/>
  <c r="H185" i="2" l="1"/>
  <c r="R185" i="2" s="1"/>
  <c r="I185" i="2" l="1"/>
  <c r="G186" i="2" s="1"/>
  <c r="Q186" i="2" s="1"/>
  <c r="N185" i="2" l="1"/>
  <c r="H186" i="2"/>
  <c r="R186" i="2" s="1"/>
  <c r="I186" i="2" l="1"/>
  <c r="G187" i="2" s="1"/>
  <c r="Q187" i="2" s="1"/>
  <c r="N186" i="2" l="1"/>
  <c r="H187" i="2" l="1"/>
  <c r="R187" i="2" s="1"/>
  <c r="I187" i="2" l="1"/>
  <c r="G188" i="2" s="1"/>
  <c r="Q188" i="2" s="1"/>
  <c r="N187" i="2" l="1"/>
  <c r="H188" i="2" l="1"/>
  <c r="R188" i="2" s="1"/>
  <c r="I188" i="2" l="1"/>
  <c r="G189" i="2" s="1"/>
  <c r="Q189" i="2" s="1"/>
  <c r="N188" i="2" l="1"/>
  <c r="H189" i="2" l="1"/>
  <c r="R189" i="2" s="1"/>
  <c r="I189" i="2" l="1"/>
  <c r="G190" i="2" s="1"/>
  <c r="Q190" i="2" s="1"/>
  <c r="N189" i="2" l="1"/>
  <c r="H190" i="2" l="1"/>
  <c r="R190" i="2" s="1"/>
  <c r="I190" i="2" l="1"/>
  <c r="G191" i="2" s="1"/>
  <c r="Q191" i="2" s="1"/>
  <c r="N190" i="2" l="1"/>
  <c r="H191" i="2" l="1"/>
  <c r="R191" i="2" s="1"/>
  <c r="I191" i="2" l="1"/>
  <c r="G192" i="2" s="1"/>
  <c r="Q192" i="2" s="1"/>
  <c r="N191" i="2" l="1"/>
  <c r="H192" i="2" l="1"/>
  <c r="R192" i="2" s="1"/>
  <c r="I192" i="2" l="1"/>
  <c r="G193" i="2" s="1"/>
  <c r="Q193" i="2" s="1"/>
  <c r="N192" i="2" l="1"/>
  <c r="H193" i="2" l="1"/>
  <c r="R193" i="2" s="1"/>
  <c r="I193" i="2" l="1"/>
  <c r="G194" i="2" s="1"/>
  <c r="Q194" i="2" s="1"/>
  <c r="N193" i="2" l="1"/>
  <c r="H194" i="2" l="1"/>
  <c r="R194" i="2" s="1"/>
  <c r="I194" i="2" l="1"/>
  <c r="G195" i="2" s="1"/>
  <c r="Q195" i="2" s="1"/>
  <c r="N194" i="2" l="1"/>
  <c r="H195" i="2" l="1"/>
  <c r="R195" i="2" s="1"/>
  <c r="I195" i="2" l="1"/>
  <c r="G196" i="2" s="1"/>
  <c r="Q196" i="2" s="1"/>
  <c r="N195" i="2" l="1"/>
  <c r="H196" i="2" l="1"/>
  <c r="R196" i="2" s="1"/>
  <c r="I196" i="2" l="1"/>
  <c r="G197" i="2" l="1"/>
  <c r="Q197" i="2" s="1"/>
  <c r="N196" i="2"/>
  <c r="H197" i="2" l="1"/>
  <c r="R197" i="2" s="1"/>
  <c r="I197" i="2" l="1"/>
  <c r="G198" i="2" s="1"/>
  <c r="Q198" i="2" s="1"/>
  <c r="N197" i="2" l="1"/>
  <c r="F198" i="2"/>
  <c r="E198" i="2" s="1"/>
  <c r="H198" i="2" l="1"/>
  <c r="R198" i="2" s="1"/>
  <c r="F199" i="2"/>
  <c r="F200" i="2" s="1"/>
  <c r="I198" i="2" l="1"/>
  <c r="G199" i="2" s="1"/>
  <c r="Q199" i="2" s="1"/>
  <c r="E199" i="2"/>
  <c r="E200" i="2"/>
  <c r="F201" i="2"/>
  <c r="N198" i="2" l="1"/>
  <c r="H199" i="2"/>
  <c r="R199" i="2" s="1"/>
  <c r="E201" i="2"/>
  <c r="F202" i="2"/>
  <c r="E202" i="2" l="1"/>
  <c r="F203" i="2"/>
  <c r="I199" i="2"/>
  <c r="G200" i="2" s="1"/>
  <c r="Q200" i="2" s="1"/>
  <c r="M221" i="2" l="1"/>
  <c r="J227" i="2"/>
  <c r="J233" i="2" s="1"/>
  <c r="N199" i="2"/>
  <c r="E203" i="2"/>
  <c r="F204" i="2"/>
  <c r="M222" i="2" l="1"/>
  <c r="M223" i="2" s="1"/>
  <c r="M224" i="2" s="1"/>
  <c r="M225" i="2" s="1"/>
  <c r="M226" i="2" s="1"/>
  <c r="K227" i="2"/>
  <c r="L227" i="2" s="1"/>
  <c r="M227" i="2" s="1"/>
  <c r="K233" i="2" s="1"/>
  <c r="L233" i="2" s="1"/>
  <c r="E204" i="2"/>
  <c r="F205" i="2"/>
  <c r="H200" i="2"/>
  <c r="R200" i="2" s="1"/>
  <c r="M228" i="2" l="1"/>
  <c r="M229" i="2" s="1"/>
  <c r="M230" i="2" s="1"/>
  <c r="M231" i="2" s="1"/>
  <c r="M232" i="2" s="1"/>
  <c r="I200" i="2"/>
  <c r="G201" i="2" s="1"/>
  <c r="Q201" i="2" s="1"/>
  <c r="E205" i="2"/>
  <c r="F206" i="2"/>
  <c r="N200" i="2" l="1"/>
  <c r="E206" i="2"/>
  <c r="F207" i="2"/>
  <c r="E207" i="2" l="1"/>
  <c r="F208" i="2"/>
  <c r="F209" i="2" s="1"/>
  <c r="H201" i="2"/>
  <c r="R201" i="2" s="1"/>
  <c r="I201" i="2" l="1"/>
  <c r="G202" i="2" s="1"/>
  <c r="Q202" i="2" s="1"/>
  <c r="E208" i="2"/>
  <c r="E209" i="2" l="1"/>
  <c r="F210" i="2"/>
  <c r="N201" i="2"/>
  <c r="E210" i="2" l="1"/>
  <c r="F211" i="2"/>
  <c r="H202" i="2"/>
  <c r="R202" i="2" s="1"/>
  <c r="I202" i="2" l="1"/>
  <c r="G203" i="2" s="1"/>
  <c r="Q203" i="2" s="1"/>
  <c r="F212" i="2"/>
  <c r="E211" i="2"/>
  <c r="F213" i="2" l="1"/>
  <c r="E212" i="2"/>
  <c r="N202" i="2"/>
  <c r="H203" i="2" l="1"/>
  <c r="R203" i="2" s="1"/>
  <c r="E213" i="2"/>
  <c r="F214" i="2"/>
  <c r="E214" i="2" l="1"/>
  <c r="F215" i="2"/>
  <c r="I203" i="2"/>
  <c r="G204" i="2" s="1"/>
  <c r="Q204" i="2" s="1"/>
  <c r="M233" i="2" l="1"/>
  <c r="J239" i="2"/>
  <c r="J245" i="2" s="1"/>
  <c r="N203" i="2"/>
  <c r="E215" i="2"/>
  <c r="F216" i="2"/>
  <c r="M234" i="2" l="1"/>
  <c r="M235" i="2" s="1"/>
  <c r="M236" i="2" s="1"/>
  <c r="M237" i="2" s="1"/>
  <c r="M238" i="2" s="1"/>
  <c r="K239" i="2"/>
  <c r="L239" i="2" s="1"/>
  <c r="M239" i="2" s="1"/>
  <c r="K245" i="2" s="1"/>
  <c r="L245" i="2" s="1"/>
  <c r="H204" i="2"/>
  <c r="R204" i="2" s="1"/>
  <c r="E216" i="2"/>
  <c r="F217" i="2"/>
  <c r="M240" i="2" l="1"/>
  <c r="M241" i="2" s="1"/>
  <c r="M242" i="2" s="1"/>
  <c r="M243" i="2" s="1"/>
  <c r="M244" i="2" s="1"/>
  <c r="E217" i="2"/>
  <c r="F218" i="2"/>
  <c r="I204" i="2"/>
  <c r="G205" i="2" s="1"/>
  <c r="Q205" i="2" s="1"/>
  <c r="N204" i="2" l="1"/>
  <c r="F219" i="2"/>
  <c r="E218" i="2"/>
  <c r="H205" i="2" l="1"/>
  <c r="R205" i="2" s="1"/>
  <c r="F220" i="2"/>
  <c r="F221" i="2" s="1"/>
  <c r="E219" i="2"/>
  <c r="E220" i="2" l="1"/>
  <c r="I205" i="2"/>
  <c r="G206" i="2" s="1"/>
  <c r="Q206" i="2" s="1"/>
  <c r="N205" i="2" l="1"/>
  <c r="F222" i="2"/>
  <c r="E221" i="2"/>
  <c r="F223" i="2" l="1"/>
  <c r="E222" i="2"/>
  <c r="H206" i="2"/>
  <c r="R206" i="2" s="1"/>
  <c r="I206" i="2" l="1"/>
  <c r="G207" i="2" s="1"/>
  <c r="Q207" i="2" s="1"/>
  <c r="E223" i="2"/>
  <c r="F224" i="2"/>
  <c r="E224" i="2" l="1"/>
  <c r="F225" i="2"/>
  <c r="N206" i="2"/>
  <c r="H207" i="2" l="1"/>
  <c r="R207" i="2" s="1"/>
  <c r="E225" i="2"/>
  <c r="F226" i="2"/>
  <c r="E226" i="2" l="1"/>
  <c r="F227" i="2"/>
  <c r="I207" i="2"/>
  <c r="G208" i="2" s="1"/>
  <c r="Q208" i="2" s="1"/>
  <c r="M245" i="2" l="1"/>
  <c r="J251" i="2"/>
  <c r="E227" i="2"/>
  <c r="F228" i="2"/>
  <c r="N207" i="2"/>
  <c r="M246" i="2" l="1"/>
  <c r="M247" i="2" s="1"/>
  <c r="M248" i="2" s="1"/>
  <c r="M249" i="2" s="1"/>
  <c r="M250" i="2" s="1"/>
  <c r="K251" i="2"/>
  <c r="L251" i="2" s="1"/>
  <c r="M251" i="2" s="1"/>
  <c r="K257" i="2" s="1"/>
  <c r="E228" i="2"/>
  <c r="F229" i="2"/>
  <c r="H208" i="2"/>
  <c r="R208" i="2" s="1"/>
  <c r="M252" i="2" l="1"/>
  <c r="M253" i="2" s="1"/>
  <c r="M254" i="2" s="1"/>
  <c r="M255" i="2" s="1"/>
  <c r="M256" i="2" s="1"/>
  <c r="J257" i="2" s="1"/>
  <c r="F230" i="2"/>
  <c r="E229" i="2"/>
  <c r="I208" i="2"/>
  <c r="L257" i="2" l="1"/>
  <c r="G209" i="2"/>
  <c r="Q209" i="2" s="1"/>
  <c r="N208" i="2"/>
  <c r="E230" i="2"/>
  <c r="F231" i="2"/>
  <c r="H209" i="2" l="1"/>
  <c r="R209" i="2" s="1"/>
  <c r="E231" i="2"/>
  <c r="F232" i="2"/>
  <c r="F233" i="2" s="1"/>
  <c r="I209" i="2" l="1"/>
  <c r="G210" i="2" s="1"/>
  <c r="Q210" i="2" s="1"/>
  <c r="E232" i="2"/>
  <c r="N209" i="2" l="1"/>
  <c r="F234" i="2"/>
  <c r="E233" i="2"/>
  <c r="E234" i="2" l="1"/>
  <c r="F235" i="2"/>
  <c r="H210" i="2"/>
  <c r="R210" i="2" s="1"/>
  <c r="E235" i="2" l="1"/>
  <c r="F236" i="2"/>
  <c r="I210" i="2"/>
  <c r="G211" i="2" s="1"/>
  <c r="Q211" i="2" s="1"/>
  <c r="E236" i="2" l="1"/>
  <c r="F237" i="2"/>
  <c r="N210" i="2"/>
  <c r="H211" i="2" l="1"/>
  <c r="R211" i="2" s="1"/>
  <c r="F238" i="2"/>
  <c r="E237" i="2"/>
  <c r="E238" i="2" l="1"/>
  <c r="F239" i="2"/>
  <c r="I211" i="2"/>
  <c r="G212" i="2" s="1"/>
  <c r="Q212" i="2" s="1"/>
  <c r="M257" i="2" l="1"/>
  <c r="N211" i="2"/>
  <c r="E239" i="2"/>
  <c r="F240" i="2"/>
  <c r="J263" i="2" l="1"/>
  <c r="J269" i="2" s="1"/>
  <c r="K263" i="2"/>
  <c r="M258" i="2"/>
  <c r="M259" i="2" s="1"/>
  <c r="M260" i="2" s="1"/>
  <c r="M261" i="2" s="1"/>
  <c r="M262" i="2" s="1"/>
  <c r="H212" i="2"/>
  <c r="R212" i="2" s="1"/>
  <c r="E240" i="2"/>
  <c r="F241" i="2"/>
  <c r="L263" i="2" l="1"/>
  <c r="M263" i="2" s="1"/>
  <c r="K269" i="2" s="1"/>
  <c r="L269" i="2" s="1"/>
  <c r="E241" i="2"/>
  <c r="F242" i="2"/>
  <c r="I212" i="2"/>
  <c r="G213" i="2" s="1"/>
  <c r="Q213" i="2" s="1"/>
  <c r="M264" i="2" l="1"/>
  <c r="M265" i="2" s="1"/>
  <c r="M266" i="2" s="1"/>
  <c r="M267" i="2" s="1"/>
  <c r="M268" i="2" s="1"/>
  <c r="F243" i="2"/>
  <c r="E242" i="2"/>
  <c r="N212" i="2"/>
  <c r="H213" i="2" l="1"/>
  <c r="R213" i="2" s="1"/>
  <c r="E243" i="2"/>
  <c r="F244" i="2"/>
  <c r="F245" i="2" s="1"/>
  <c r="E244" i="2" l="1"/>
  <c r="I213" i="2"/>
  <c r="G214" i="2" s="1"/>
  <c r="Q214" i="2" s="1"/>
  <c r="N213" i="2" l="1"/>
  <c r="E245" i="2"/>
  <c r="F246" i="2"/>
  <c r="F247" i="2" l="1"/>
  <c r="E246" i="2"/>
  <c r="H214" i="2"/>
  <c r="R214" i="2" s="1"/>
  <c r="I214" i="2" l="1"/>
  <c r="G215" i="2" s="1"/>
  <c r="Q215" i="2" s="1"/>
  <c r="F248" i="2"/>
  <c r="E247" i="2"/>
  <c r="F249" i="2" l="1"/>
  <c r="E248" i="2"/>
  <c r="N214" i="2"/>
  <c r="H215" i="2" l="1"/>
  <c r="R215" i="2" s="1"/>
  <c r="E249" i="2"/>
  <c r="F250" i="2"/>
  <c r="E250" i="2" l="1"/>
  <c r="F251" i="2"/>
  <c r="I215" i="2"/>
  <c r="G216" i="2" s="1"/>
  <c r="Q216" i="2" s="1"/>
  <c r="M269" i="2" l="1"/>
  <c r="J275" i="2"/>
  <c r="J281" i="2" s="1"/>
  <c r="E251" i="2"/>
  <c r="F252" i="2"/>
  <c r="N215" i="2"/>
  <c r="K275" i="2" l="1"/>
  <c r="L275" i="2" s="1"/>
  <c r="M275" i="2" s="1"/>
  <c r="K281" i="2" s="1"/>
  <c r="L281" i="2" s="1"/>
  <c r="M270" i="2"/>
  <c r="M271" i="2" s="1"/>
  <c r="M272" i="2" s="1"/>
  <c r="M273" i="2" s="1"/>
  <c r="M274" i="2" s="1"/>
  <c r="H216" i="2"/>
  <c r="R216" i="2" s="1"/>
  <c r="E252" i="2"/>
  <c r="F253" i="2"/>
  <c r="M276" i="2" l="1"/>
  <c r="M277" i="2" s="1"/>
  <c r="M278" i="2" s="1"/>
  <c r="M279" i="2" s="1"/>
  <c r="M280" i="2" s="1"/>
  <c r="F254" i="2"/>
  <c r="E253" i="2"/>
  <c r="I216" i="2"/>
  <c r="G217" i="2" s="1"/>
  <c r="Q217" i="2" s="1"/>
  <c r="F255" i="2" l="1"/>
  <c r="E254" i="2"/>
  <c r="N216" i="2"/>
  <c r="H217" i="2" l="1"/>
  <c r="R217" i="2" s="1"/>
  <c r="F256" i="2"/>
  <c r="E255" i="2"/>
  <c r="I217" i="2" l="1"/>
  <c r="G218" i="2" s="1"/>
  <c r="Q218" i="2" s="1"/>
  <c r="E256" i="2"/>
  <c r="N217" i="2" l="1"/>
  <c r="H218" i="2" l="1"/>
  <c r="R218" i="2" s="1"/>
  <c r="I218" i="2" l="1"/>
  <c r="G219" i="2" s="1"/>
  <c r="Q219" i="2" s="1"/>
  <c r="N218" i="2" l="1"/>
  <c r="H219" i="2" l="1"/>
  <c r="R219" i="2" s="1"/>
  <c r="I219" i="2" l="1"/>
  <c r="G220" i="2" s="1"/>
  <c r="Q220" i="2" s="1"/>
  <c r="N219" i="2" l="1"/>
  <c r="H220" i="2" l="1"/>
  <c r="R220" i="2" s="1"/>
  <c r="I220" i="2" l="1"/>
  <c r="G221" i="2" l="1"/>
  <c r="Q221" i="2" s="1"/>
  <c r="N220" i="2"/>
  <c r="H221" i="2" l="1"/>
  <c r="R221" i="2" s="1"/>
  <c r="I221" i="2" l="1"/>
  <c r="G222" i="2" s="1"/>
  <c r="Q222" i="2" s="1"/>
  <c r="N221" i="2" l="1"/>
  <c r="H222" i="2"/>
  <c r="R222" i="2" s="1"/>
  <c r="I222" i="2" l="1"/>
  <c r="G223" i="2" s="1"/>
  <c r="Q223" i="2" s="1"/>
  <c r="N222" i="2" l="1"/>
  <c r="H223" i="2" l="1"/>
  <c r="R223" i="2" s="1"/>
  <c r="I223" i="2" l="1"/>
  <c r="G224" i="2" s="1"/>
  <c r="Q224" i="2" s="1"/>
  <c r="N223" i="2" l="1"/>
  <c r="H224" i="2" l="1"/>
  <c r="R224" i="2" s="1"/>
  <c r="I224" i="2" l="1"/>
  <c r="G225" i="2" s="1"/>
  <c r="Q225" i="2" s="1"/>
  <c r="N224" i="2" l="1"/>
  <c r="H225" i="2" l="1"/>
  <c r="R225" i="2" s="1"/>
  <c r="I225" i="2" l="1"/>
  <c r="G226" i="2" s="1"/>
  <c r="Q226" i="2" s="1"/>
  <c r="N225" i="2" l="1"/>
  <c r="H226" i="2" l="1"/>
  <c r="R226" i="2" s="1"/>
  <c r="I226" i="2" l="1"/>
  <c r="G227" i="2" s="1"/>
  <c r="Q227" i="2" s="1"/>
  <c r="N226" i="2" l="1"/>
  <c r="H227" i="2" l="1"/>
  <c r="R227" i="2" s="1"/>
  <c r="I227" i="2" l="1"/>
  <c r="G228" i="2" s="1"/>
  <c r="Q228" i="2" s="1"/>
  <c r="N227" i="2" l="1"/>
  <c r="H228" i="2" l="1"/>
  <c r="R228" i="2" s="1"/>
  <c r="I228" i="2" l="1"/>
  <c r="G229" i="2" s="1"/>
  <c r="Q229" i="2" s="1"/>
  <c r="N228" i="2" l="1"/>
  <c r="H229" i="2" l="1"/>
  <c r="R229" i="2" s="1"/>
  <c r="I229" i="2" l="1"/>
  <c r="G230" i="2" s="1"/>
  <c r="Q230" i="2" s="1"/>
  <c r="N229" i="2" l="1"/>
  <c r="H230" i="2" l="1"/>
  <c r="R230" i="2" s="1"/>
  <c r="I230" i="2" l="1"/>
  <c r="G231" i="2" s="1"/>
  <c r="Q231" i="2" s="1"/>
  <c r="N230" i="2" l="1"/>
  <c r="H231" i="2" l="1"/>
  <c r="R231" i="2" s="1"/>
  <c r="I231" i="2" l="1"/>
  <c r="G232" i="2" s="1"/>
  <c r="Q232" i="2" s="1"/>
  <c r="N231" i="2" l="1"/>
  <c r="H232" i="2" l="1"/>
  <c r="R232" i="2" s="1"/>
  <c r="I232" i="2" l="1"/>
  <c r="G233" i="2" l="1"/>
  <c r="Q233" i="2" s="1"/>
  <c r="N232" i="2"/>
  <c r="H233" i="2" l="1"/>
  <c r="R233" i="2" s="1"/>
  <c r="I233" i="2" l="1"/>
  <c r="G234" i="2" s="1"/>
  <c r="Q234" i="2" s="1"/>
  <c r="N233" i="2" l="1"/>
  <c r="H234" i="2"/>
  <c r="R234" i="2" s="1"/>
  <c r="I234" i="2" l="1"/>
  <c r="G235" i="2" s="1"/>
  <c r="Q235" i="2" s="1"/>
  <c r="N234" i="2" l="1"/>
  <c r="H235" i="2" l="1"/>
  <c r="R235" i="2" s="1"/>
  <c r="I235" i="2" l="1"/>
  <c r="G236" i="2" s="1"/>
  <c r="Q236" i="2" s="1"/>
  <c r="N235" i="2" l="1"/>
  <c r="H236" i="2" l="1"/>
  <c r="R236" i="2" s="1"/>
  <c r="I236" i="2" l="1"/>
  <c r="G237" i="2" s="1"/>
  <c r="Q237" i="2" s="1"/>
  <c r="N236" i="2" l="1"/>
  <c r="H237" i="2" l="1"/>
  <c r="R237" i="2" s="1"/>
  <c r="I237" i="2" l="1"/>
  <c r="G238" i="2" s="1"/>
  <c r="Q238" i="2" s="1"/>
  <c r="N237" i="2" l="1"/>
  <c r="H238" i="2" l="1"/>
  <c r="R238" i="2" s="1"/>
  <c r="I238" i="2" l="1"/>
  <c r="G239" i="2" s="1"/>
  <c r="Q239" i="2" s="1"/>
  <c r="N238" i="2" l="1"/>
  <c r="H239" i="2" l="1"/>
  <c r="R239" i="2" s="1"/>
  <c r="I239" i="2" l="1"/>
  <c r="G240" i="2" s="1"/>
  <c r="Q240" i="2" s="1"/>
  <c r="N239" i="2" l="1"/>
  <c r="H240" i="2" l="1"/>
  <c r="R240" i="2" s="1"/>
  <c r="I240" i="2" l="1"/>
  <c r="G241" i="2" s="1"/>
  <c r="Q241" i="2" s="1"/>
  <c r="N240" i="2" l="1"/>
  <c r="H241" i="2" l="1"/>
  <c r="R241" i="2" s="1"/>
  <c r="I241" i="2" l="1"/>
  <c r="G242" i="2" s="1"/>
  <c r="Q242" i="2" s="1"/>
  <c r="N241" i="2" l="1"/>
  <c r="H242" i="2" l="1"/>
  <c r="R242" i="2" s="1"/>
  <c r="I242" i="2" l="1"/>
  <c r="G243" i="2" s="1"/>
  <c r="Q243" i="2" s="1"/>
  <c r="N242" i="2" l="1"/>
  <c r="H243" i="2" l="1"/>
  <c r="R243" i="2" s="1"/>
  <c r="I243" i="2" l="1"/>
  <c r="G244" i="2" s="1"/>
  <c r="Q244" i="2" s="1"/>
  <c r="N243" i="2" l="1"/>
  <c r="H244" i="2" l="1"/>
  <c r="R244" i="2" s="1"/>
  <c r="I244" i="2" l="1"/>
  <c r="G245" i="2" l="1"/>
  <c r="Q245" i="2" s="1"/>
  <c r="N244" i="2"/>
  <c r="H245" i="2" l="1"/>
  <c r="R245" i="2" s="1"/>
  <c r="I245" i="2" l="1"/>
  <c r="G246" i="2" s="1"/>
  <c r="Q246" i="2" s="1"/>
  <c r="N245" i="2" l="1"/>
  <c r="H246" i="2"/>
  <c r="R246" i="2" s="1"/>
  <c r="I246" i="2" l="1"/>
  <c r="G247" i="2" s="1"/>
  <c r="Q247" i="2" s="1"/>
  <c r="N246" i="2" l="1"/>
  <c r="H247" i="2" l="1"/>
  <c r="R247" i="2" s="1"/>
  <c r="I247" i="2" l="1"/>
  <c r="G248" i="2" s="1"/>
  <c r="Q248" i="2" s="1"/>
  <c r="N247" i="2" l="1"/>
  <c r="H248" i="2" l="1"/>
  <c r="R248" i="2" s="1"/>
  <c r="I248" i="2" l="1"/>
  <c r="G249" i="2" s="1"/>
  <c r="Q249" i="2" s="1"/>
  <c r="N248" i="2" l="1"/>
  <c r="H249" i="2" l="1"/>
  <c r="R249" i="2" s="1"/>
  <c r="I249" i="2" l="1"/>
  <c r="G250" i="2" s="1"/>
  <c r="Q250" i="2" s="1"/>
  <c r="N249" i="2" l="1"/>
  <c r="H250" i="2" l="1"/>
  <c r="R250" i="2" s="1"/>
  <c r="I250" i="2" l="1"/>
  <c r="G251" i="2" s="1"/>
  <c r="Q251" i="2" s="1"/>
  <c r="N250" i="2" l="1"/>
  <c r="H251" i="2" l="1"/>
  <c r="R251" i="2" s="1"/>
  <c r="I251" i="2" l="1"/>
  <c r="G252" i="2" s="1"/>
  <c r="Q252" i="2" s="1"/>
  <c r="N251" i="2" l="1"/>
  <c r="H252" i="2" l="1"/>
  <c r="R252" i="2" s="1"/>
  <c r="I252" i="2" l="1"/>
  <c r="G253" i="2" s="1"/>
  <c r="Q253" i="2" s="1"/>
  <c r="N252" i="2" l="1"/>
  <c r="H253" i="2" l="1"/>
  <c r="R253" i="2" s="1"/>
  <c r="I253" i="2" l="1"/>
  <c r="G254" i="2" s="1"/>
  <c r="Q254" i="2" s="1"/>
  <c r="N253" i="2" l="1"/>
  <c r="H254" i="2" l="1"/>
  <c r="R254" i="2" s="1"/>
  <c r="I254" i="2" l="1"/>
  <c r="G255" i="2" s="1"/>
  <c r="Q255" i="2" s="1"/>
  <c r="N254" i="2" l="1"/>
  <c r="H255" i="2" l="1"/>
  <c r="R255" i="2" s="1"/>
  <c r="I255" i="2" l="1"/>
  <c r="G256" i="2" s="1"/>
  <c r="Q256" i="2" s="1"/>
  <c r="N255" i="2" l="1"/>
  <c r="H256" i="2" l="1"/>
  <c r="R256" i="2" s="1"/>
  <c r="I256" i="2" l="1"/>
  <c r="G257" i="2" l="1"/>
  <c r="Q257" i="2" s="1"/>
  <c r="N256" i="2"/>
  <c r="F257" i="2" l="1"/>
  <c r="E257" i="2" s="1"/>
  <c r="H257" i="2" l="1"/>
  <c r="R257" i="2" s="1"/>
  <c r="I257" i="2" l="1"/>
  <c r="G258" i="2" s="1"/>
  <c r="Q258" i="2" s="1"/>
  <c r="F258" i="2" l="1"/>
  <c r="H258" i="2" s="1"/>
  <c r="R258" i="2" s="1"/>
  <c r="N257" i="2"/>
  <c r="E258" i="2" l="1"/>
  <c r="I258" i="2"/>
  <c r="G259" i="2" s="1"/>
  <c r="Q259" i="2" s="1"/>
  <c r="F259" i="2"/>
  <c r="E259" i="2" s="1"/>
  <c r="F260" i="2" l="1"/>
  <c r="F261" i="2" s="1"/>
  <c r="E261" i="2" s="1"/>
  <c r="N258" i="2"/>
  <c r="H259" i="2"/>
  <c r="R259" i="2" s="1"/>
  <c r="F262" i="2" l="1"/>
  <c r="E262" i="2" s="1"/>
  <c r="E260" i="2"/>
  <c r="I259" i="2"/>
  <c r="G260" i="2" s="1"/>
  <c r="Q260" i="2" s="1"/>
  <c r="F263" i="2" l="1"/>
  <c r="M281" i="2"/>
  <c r="J287" i="2"/>
  <c r="J293" i="2" s="1"/>
  <c r="N259" i="2"/>
  <c r="E263" i="2"/>
  <c r="F264" i="2"/>
  <c r="M282" i="2" l="1"/>
  <c r="M283" i="2" s="1"/>
  <c r="M284" i="2" s="1"/>
  <c r="M285" i="2" s="1"/>
  <c r="M286" i="2" s="1"/>
  <c r="K287" i="2"/>
  <c r="L287" i="2" s="1"/>
  <c r="M287" i="2" s="1"/>
  <c r="K293" i="2" s="1"/>
  <c r="L293" i="2" s="1"/>
  <c r="E264" i="2"/>
  <c r="F265" i="2"/>
  <c r="H260" i="2"/>
  <c r="R260" i="2" s="1"/>
  <c r="M288" i="2" l="1"/>
  <c r="M289" i="2" s="1"/>
  <c r="M290" i="2" s="1"/>
  <c r="M291" i="2" s="1"/>
  <c r="M292" i="2" s="1"/>
  <c r="I260" i="2"/>
  <c r="G261" i="2" s="1"/>
  <c r="Q261" i="2" s="1"/>
  <c r="F266" i="2"/>
  <c r="E265" i="2"/>
  <c r="N260" i="2" l="1"/>
  <c r="F267" i="2"/>
  <c r="E266" i="2"/>
  <c r="H261" i="2" l="1"/>
  <c r="R261" i="2" s="1"/>
  <c r="F268" i="2"/>
  <c r="F269" i="2" s="1"/>
  <c r="E267" i="2"/>
  <c r="E268" i="2" l="1"/>
  <c r="I261" i="2"/>
  <c r="G262" i="2" s="1"/>
  <c r="Q262" i="2" s="1"/>
  <c r="N261" i="2" l="1"/>
  <c r="E269" i="2"/>
  <c r="F270" i="2"/>
  <c r="E270" i="2" l="1"/>
  <c r="F271" i="2"/>
  <c r="H262" i="2"/>
  <c r="R262" i="2" s="1"/>
  <c r="F272" i="2" l="1"/>
  <c r="E271" i="2"/>
  <c r="I262" i="2"/>
  <c r="G263" i="2" s="1"/>
  <c r="Q263" i="2" s="1"/>
  <c r="N262" i="2" l="1"/>
  <c r="F273" i="2"/>
  <c r="E272" i="2"/>
  <c r="E273" i="2" l="1"/>
  <c r="F274" i="2"/>
  <c r="H263" i="2"/>
  <c r="R263" i="2" s="1"/>
  <c r="E274" i="2" l="1"/>
  <c r="F275" i="2"/>
  <c r="I263" i="2"/>
  <c r="G264" i="2" s="1"/>
  <c r="Q264" i="2" s="1"/>
  <c r="M293" i="2" l="1"/>
  <c r="J299" i="2"/>
  <c r="J305" i="2" s="1"/>
  <c r="F276" i="2"/>
  <c r="E275" i="2"/>
  <c r="N263" i="2"/>
  <c r="K299" i="2" l="1"/>
  <c r="L299" i="2" s="1"/>
  <c r="M299" i="2" s="1"/>
  <c r="K305" i="2" s="1"/>
  <c r="L305" i="2" s="1"/>
  <c r="M294" i="2"/>
  <c r="M295" i="2" s="1"/>
  <c r="M296" i="2" s="1"/>
  <c r="M297" i="2" s="1"/>
  <c r="M298" i="2" s="1"/>
  <c r="H264" i="2"/>
  <c r="R264" i="2" s="1"/>
  <c r="F277" i="2"/>
  <c r="E276" i="2"/>
  <c r="M300" i="2" l="1"/>
  <c r="M301" i="2" s="1"/>
  <c r="M302" i="2" s="1"/>
  <c r="M303" i="2" s="1"/>
  <c r="M304" i="2" s="1"/>
  <c r="F278" i="2"/>
  <c r="E277" i="2"/>
  <c r="I264" i="2"/>
  <c r="G265" i="2" s="1"/>
  <c r="Q265" i="2" s="1"/>
  <c r="N264" i="2" l="1"/>
  <c r="E278" i="2"/>
  <c r="F279" i="2"/>
  <c r="F280" i="2" l="1"/>
  <c r="F281" i="2" s="1"/>
  <c r="E279" i="2"/>
  <c r="H265" i="2"/>
  <c r="R265" i="2" s="1"/>
  <c r="I265" i="2" l="1"/>
  <c r="G266" i="2" s="1"/>
  <c r="Q266" i="2" s="1"/>
  <c r="E280" i="2"/>
  <c r="F282" i="2" l="1"/>
  <c r="E281" i="2"/>
  <c r="N265" i="2"/>
  <c r="H266" i="2" l="1"/>
  <c r="R266" i="2" s="1"/>
  <c r="E282" i="2"/>
  <c r="F283" i="2"/>
  <c r="E283" i="2" l="1"/>
  <c r="F284" i="2"/>
  <c r="I266" i="2"/>
  <c r="G267" i="2" s="1"/>
  <c r="Q267" i="2" s="1"/>
  <c r="E284" i="2" l="1"/>
  <c r="F285" i="2"/>
  <c r="N266" i="2"/>
  <c r="E285" i="2" l="1"/>
  <c r="F286" i="2"/>
  <c r="H267" i="2"/>
  <c r="R267" i="2" s="1"/>
  <c r="F287" i="2" l="1"/>
  <c r="E286" i="2"/>
  <c r="I267" i="2"/>
  <c r="G268" i="2" s="1"/>
  <c r="Q268" i="2" s="1"/>
  <c r="M305" i="2" l="1"/>
  <c r="J311" i="2"/>
  <c r="N267" i="2"/>
  <c r="E287" i="2"/>
  <c r="F288" i="2"/>
  <c r="M306" i="2" l="1"/>
  <c r="M307" i="2" s="1"/>
  <c r="M308" i="2" s="1"/>
  <c r="M309" i="2" s="1"/>
  <c r="M310" i="2" s="1"/>
  <c r="K311" i="2"/>
  <c r="L311" i="2" s="1"/>
  <c r="M311" i="2" s="1"/>
  <c r="K317" i="2" s="1"/>
  <c r="H268" i="2"/>
  <c r="R268" i="2" s="1"/>
  <c r="E288" i="2"/>
  <c r="F289" i="2"/>
  <c r="M312" i="2" l="1"/>
  <c r="M313" i="2" s="1"/>
  <c r="M314" i="2" s="1"/>
  <c r="M315" i="2" s="1"/>
  <c r="M316" i="2" s="1"/>
  <c r="J317" i="2" s="1"/>
  <c r="F290" i="2"/>
  <c r="E289" i="2"/>
  <c r="I268" i="2"/>
  <c r="L317" i="2" l="1"/>
  <c r="G269" i="2"/>
  <c r="Q269" i="2" s="1"/>
  <c r="N268" i="2"/>
  <c r="F291" i="2"/>
  <c r="E290" i="2"/>
  <c r="H269" i="2" l="1"/>
  <c r="R269" i="2" s="1"/>
  <c r="F292" i="2"/>
  <c r="F293" i="2" s="1"/>
  <c r="E291" i="2"/>
  <c r="I269" i="2" l="1"/>
  <c r="G270" i="2" s="1"/>
  <c r="Q270" i="2" s="1"/>
  <c r="E292" i="2"/>
  <c r="E293" i="2" l="1"/>
  <c r="F294" i="2"/>
  <c r="N269" i="2"/>
  <c r="H270" i="2" l="1"/>
  <c r="R270" i="2" s="1"/>
  <c r="F295" i="2"/>
  <c r="E294" i="2"/>
  <c r="F296" i="2" l="1"/>
  <c r="E295" i="2"/>
  <c r="I270" i="2"/>
  <c r="G271" i="2" s="1"/>
  <c r="Q271" i="2" s="1"/>
  <c r="N270" i="2" l="1"/>
  <c r="F297" i="2"/>
  <c r="E296" i="2"/>
  <c r="E297" i="2" l="1"/>
  <c r="F298" i="2"/>
  <c r="H271" i="2"/>
  <c r="R271" i="2" s="1"/>
  <c r="E298" i="2" l="1"/>
  <c r="F299" i="2"/>
  <c r="I271" i="2"/>
  <c r="G272" i="2" s="1"/>
  <c r="Q272" i="2" s="1"/>
  <c r="M317" i="2" l="1"/>
  <c r="N271" i="2"/>
  <c r="E299" i="2"/>
  <c r="F300" i="2"/>
  <c r="M318" i="2" l="1"/>
  <c r="M319" i="2" s="1"/>
  <c r="M320" i="2" s="1"/>
  <c r="M321" i="2" s="1"/>
  <c r="M322" i="2" s="1"/>
  <c r="J323" i="2"/>
  <c r="J329" i="2" s="1"/>
  <c r="K323" i="2"/>
  <c r="H272" i="2"/>
  <c r="R272" i="2" s="1"/>
  <c r="E300" i="2"/>
  <c r="F301" i="2"/>
  <c r="L323" i="2" l="1"/>
  <c r="M323" i="2" s="1"/>
  <c r="K329" i="2" s="1"/>
  <c r="L329" i="2" s="1"/>
  <c r="F302" i="2"/>
  <c r="E301" i="2"/>
  <c r="I272" i="2"/>
  <c r="G273" i="2" s="1"/>
  <c r="Q273" i="2" s="1"/>
  <c r="M324" i="2" l="1"/>
  <c r="M325" i="2" s="1"/>
  <c r="M326" i="2" s="1"/>
  <c r="M327" i="2" s="1"/>
  <c r="M328" i="2" s="1"/>
  <c r="N272" i="2"/>
  <c r="F303" i="2"/>
  <c r="E302" i="2"/>
  <c r="H273" i="2" l="1"/>
  <c r="R273" i="2" s="1"/>
  <c r="F304" i="2"/>
  <c r="F305" i="2" s="1"/>
  <c r="E303" i="2"/>
  <c r="E304" i="2" l="1"/>
  <c r="I273" i="2"/>
  <c r="G274" i="2" s="1"/>
  <c r="Q274" i="2" s="1"/>
  <c r="N273" i="2" l="1"/>
  <c r="E305" i="2"/>
  <c r="F306" i="2"/>
  <c r="H274" i="2" l="1"/>
  <c r="R274" i="2" s="1"/>
  <c r="E306" i="2"/>
  <c r="F307" i="2"/>
  <c r="F308" i="2" l="1"/>
  <c r="E307" i="2"/>
  <c r="I274" i="2"/>
  <c r="G275" i="2" s="1"/>
  <c r="Q275" i="2" s="1"/>
  <c r="N274" i="2" l="1"/>
  <c r="F309" i="2"/>
  <c r="E308" i="2"/>
  <c r="H275" i="2" l="1"/>
  <c r="R275" i="2" s="1"/>
  <c r="E309" i="2"/>
  <c r="F310" i="2"/>
  <c r="E310" i="2" l="1"/>
  <c r="F311" i="2"/>
  <c r="I275" i="2"/>
  <c r="G276" i="2" s="1"/>
  <c r="Q276" i="2" s="1"/>
  <c r="M329" i="2" l="1"/>
  <c r="J335" i="2"/>
  <c r="J341" i="2" s="1"/>
  <c r="N275" i="2"/>
  <c r="E311" i="2"/>
  <c r="F312" i="2"/>
  <c r="M330" i="2" l="1"/>
  <c r="M331" i="2" s="1"/>
  <c r="M332" i="2" s="1"/>
  <c r="M333" i="2" s="1"/>
  <c r="M334" i="2" s="1"/>
  <c r="K335" i="2"/>
  <c r="L335" i="2" s="1"/>
  <c r="M335" i="2" s="1"/>
  <c r="K341" i="2" s="1"/>
  <c r="L341" i="2" s="1"/>
  <c r="H276" i="2"/>
  <c r="R276" i="2" s="1"/>
  <c r="F313" i="2"/>
  <c r="E312" i="2"/>
  <c r="M336" i="2" l="1"/>
  <c r="M337" i="2" s="1"/>
  <c r="M338" i="2" s="1"/>
  <c r="M339" i="2" s="1"/>
  <c r="M340" i="2" s="1"/>
  <c r="E313" i="2"/>
  <c r="F314" i="2"/>
  <c r="I276" i="2"/>
  <c r="G277" i="2" s="1"/>
  <c r="Q277" i="2" s="1"/>
  <c r="E314" i="2" l="1"/>
  <c r="F315" i="2"/>
  <c r="N276" i="2"/>
  <c r="F316" i="2" l="1"/>
  <c r="E315" i="2"/>
  <c r="H277" i="2"/>
  <c r="R277" i="2" s="1"/>
  <c r="I277" i="2" l="1"/>
  <c r="G278" i="2" s="1"/>
  <c r="Q278" i="2" s="1"/>
  <c r="E316" i="2"/>
  <c r="N277" i="2" l="1"/>
  <c r="H278" i="2" l="1"/>
  <c r="R278" i="2" s="1"/>
  <c r="I278" i="2" l="1"/>
  <c r="G279" i="2" s="1"/>
  <c r="Q279" i="2" s="1"/>
  <c r="N278" i="2" l="1"/>
  <c r="H279" i="2" l="1"/>
  <c r="R279" i="2" s="1"/>
  <c r="I279" i="2" l="1"/>
  <c r="G280" i="2" s="1"/>
  <c r="Q280" i="2" s="1"/>
  <c r="N279" i="2" l="1"/>
  <c r="H280" i="2" l="1"/>
  <c r="R280" i="2" s="1"/>
  <c r="I280" i="2" l="1"/>
  <c r="G281" i="2" l="1"/>
  <c r="Q281" i="2" s="1"/>
  <c r="N280" i="2"/>
  <c r="H281" i="2" l="1"/>
  <c r="R281" i="2" s="1"/>
  <c r="I281" i="2" l="1"/>
  <c r="G282" i="2" s="1"/>
  <c r="Q282" i="2" s="1"/>
  <c r="N281" i="2" l="1"/>
  <c r="H282" i="2"/>
  <c r="R282" i="2" s="1"/>
  <c r="I282" i="2" l="1"/>
  <c r="G283" i="2" s="1"/>
  <c r="Q283" i="2" s="1"/>
  <c r="N282" i="2" l="1"/>
  <c r="H283" i="2" l="1"/>
  <c r="R283" i="2" s="1"/>
  <c r="I283" i="2" l="1"/>
  <c r="G284" i="2" s="1"/>
  <c r="Q284" i="2" s="1"/>
  <c r="N283" i="2" l="1"/>
  <c r="H284" i="2" l="1"/>
  <c r="R284" i="2" s="1"/>
  <c r="I284" i="2" l="1"/>
  <c r="G285" i="2" s="1"/>
  <c r="Q285" i="2" s="1"/>
  <c r="N284" i="2" l="1"/>
  <c r="H285" i="2" l="1"/>
  <c r="R285" i="2" s="1"/>
  <c r="I285" i="2" l="1"/>
  <c r="G286" i="2" s="1"/>
  <c r="Q286" i="2" s="1"/>
  <c r="N285" i="2" l="1"/>
  <c r="H286" i="2" l="1"/>
  <c r="R286" i="2" s="1"/>
  <c r="I286" i="2" l="1"/>
  <c r="G287" i="2" s="1"/>
  <c r="Q287" i="2" s="1"/>
  <c r="N286" i="2" l="1"/>
  <c r="H287" i="2" l="1"/>
  <c r="R287" i="2" s="1"/>
  <c r="I287" i="2" l="1"/>
  <c r="G288" i="2" s="1"/>
  <c r="Q288" i="2" s="1"/>
  <c r="N287" i="2" l="1"/>
  <c r="H288" i="2" l="1"/>
  <c r="R288" i="2" s="1"/>
  <c r="I288" i="2" l="1"/>
  <c r="G289" i="2" s="1"/>
  <c r="Q289" i="2" s="1"/>
  <c r="N288" i="2" l="1"/>
  <c r="H289" i="2" l="1"/>
  <c r="R289" i="2" s="1"/>
  <c r="I289" i="2" l="1"/>
  <c r="G290" i="2" s="1"/>
  <c r="Q290" i="2" s="1"/>
  <c r="N289" i="2" l="1"/>
  <c r="H290" i="2" l="1"/>
  <c r="R290" i="2" s="1"/>
  <c r="I290" i="2" l="1"/>
  <c r="G291" i="2" s="1"/>
  <c r="Q291" i="2" s="1"/>
  <c r="N290" i="2" l="1"/>
  <c r="H291" i="2" l="1"/>
  <c r="R291" i="2" s="1"/>
  <c r="I291" i="2" l="1"/>
  <c r="G292" i="2" s="1"/>
  <c r="Q292" i="2" s="1"/>
  <c r="N291" i="2" l="1"/>
  <c r="H292" i="2" l="1"/>
  <c r="R292" i="2" s="1"/>
  <c r="I292" i="2" l="1"/>
  <c r="G293" i="2" l="1"/>
  <c r="Q293" i="2" s="1"/>
  <c r="N292" i="2"/>
  <c r="H293" i="2" l="1"/>
  <c r="R293" i="2" s="1"/>
  <c r="I293" i="2" l="1"/>
  <c r="G294" i="2" s="1"/>
  <c r="Q294" i="2" s="1"/>
  <c r="N293" i="2" l="1"/>
  <c r="H294" i="2"/>
  <c r="R294" i="2" s="1"/>
  <c r="I294" i="2" l="1"/>
  <c r="G295" i="2" s="1"/>
  <c r="Q295" i="2" s="1"/>
  <c r="N294" i="2" l="1"/>
  <c r="H295" i="2" l="1"/>
  <c r="R295" i="2" s="1"/>
  <c r="I295" i="2" l="1"/>
  <c r="G296" i="2" s="1"/>
  <c r="Q296" i="2" s="1"/>
  <c r="N295" i="2" l="1"/>
  <c r="H296" i="2" l="1"/>
  <c r="R296" i="2" s="1"/>
  <c r="I296" i="2" l="1"/>
  <c r="G297" i="2" s="1"/>
  <c r="Q297" i="2" s="1"/>
  <c r="N296" i="2" l="1"/>
  <c r="H297" i="2" l="1"/>
  <c r="R297" i="2" s="1"/>
  <c r="I297" i="2" l="1"/>
  <c r="G298" i="2" s="1"/>
  <c r="Q298" i="2" s="1"/>
  <c r="N297" i="2" l="1"/>
  <c r="H298" i="2" l="1"/>
  <c r="R298" i="2" s="1"/>
  <c r="I298" i="2" l="1"/>
  <c r="G299" i="2" s="1"/>
  <c r="Q299" i="2" s="1"/>
  <c r="N298" i="2" l="1"/>
  <c r="H299" i="2" l="1"/>
  <c r="R299" i="2" s="1"/>
  <c r="I299" i="2" l="1"/>
  <c r="G300" i="2" s="1"/>
  <c r="Q300" i="2" s="1"/>
  <c r="N299" i="2" l="1"/>
  <c r="H300" i="2" l="1"/>
  <c r="R300" i="2" s="1"/>
  <c r="I300" i="2" l="1"/>
  <c r="G301" i="2" s="1"/>
  <c r="Q301" i="2" s="1"/>
  <c r="N300" i="2" l="1"/>
  <c r="H301" i="2" l="1"/>
  <c r="R301" i="2" s="1"/>
  <c r="I301" i="2" l="1"/>
  <c r="G302" i="2" s="1"/>
  <c r="Q302" i="2" s="1"/>
  <c r="N301" i="2" l="1"/>
  <c r="H302" i="2" l="1"/>
  <c r="R302" i="2" s="1"/>
  <c r="I302" i="2" l="1"/>
  <c r="G303" i="2" s="1"/>
  <c r="Q303" i="2" s="1"/>
  <c r="N302" i="2" l="1"/>
  <c r="H303" i="2" l="1"/>
  <c r="R303" i="2" s="1"/>
  <c r="I303" i="2" l="1"/>
  <c r="G304" i="2" s="1"/>
  <c r="Q304" i="2" s="1"/>
  <c r="N303" i="2" l="1"/>
  <c r="H304" i="2" l="1"/>
  <c r="R304" i="2" s="1"/>
  <c r="I304" i="2" l="1"/>
  <c r="G305" i="2" l="1"/>
  <c r="Q305" i="2" s="1"/>
  <c r="N304" i="2"/>
  <c r="H305" i="2" l="1"/>
  <c r="R305" i="2" s="1"/>
  <c r="I305" i="2" l="1"/>
  <c r="G306" i="2" s="1"/>
  <c r="Q306" i="2" s="1"/>
  <c r="N305" i="2" l="1"/>
  <c r="H306" i="2"/>
  <c r="R306" i="2" s="1"/>
  <c r="I306" i="2" l="1"/>
  <c r="G307" i="2" s="1"/>
  <c r="Q307" i="2" s="1"/>
  <c r="N306" i="2" l="1"/>
  <c r="H307" i="2" l="1"/>
  <c r="R307" i="2" s="1"/>
  <c r="I307" i="2" l="1"/>
  <c r="G308" i="2" s="1"/>
  <c r="Q308" i="2" s="1"/>
  <c r="N307" i="2" l="1"/>
  <c r="H308" i="2" l="1"/>
  <c r="R308" i="2" s="1"/>
  <c r="I308" i="2" l="1"/>
  <c r="G309" i="2" s="1"/>
  <c r="Q309" i="2" s="1"/>
  <c r="N308" i="2" l="1"/>
  <c r="H309" i="2" l="1"/>
  <c r="R309" i="2" s="1"/>
  <c r="I309" i="2" l="1"/>
  <c r="G310" i="2" s="1"/>
  <c r="Q310" i="2" s="1"/>
  <c r="N309" i="2" l="1"/>
  <c r="H310" i="2" l="1"/>
  <c r="R310" i="2" s="1"/>
  <c r="I310" i="2" l="1"/>
  <c r="G311" i="2" s="1"/>
  <c r="Q311" i="2" s="1"/>
  <c r="N310" i="2" l="1"/>
  <c r="H311" i="2" l="1"/>
  <c r="R311" i="2" s="1"/>
  <c r="I311" i="2" l="1"/>
  <c r="G312" i="2" s="1"/>
  <c r="Q312" i="2" s="1"/>
  <c r="N311" i="2" l="1"/>
  <c r="H312" i="2" l="1"/>
  <c r="R312" i="2" s="1"/>
  <c r="I312" i="2" l="1"/>
  <c r="G313" i="2" s="1"/>
  <c r="Q313" i="2" s="1"/>
  <c r="N312" i="2" l="1"/>
  <c r="H313" i="2" l="1"/>
  <c r="R313" i="2" s="1"/>
  <c r="I313" i="2" l="1"/>
  <c r="G314" i="2" s="1"/>
  <c r="Q314" i="2" s="1"/>
  <c r="N313" i="2" l="1"/>
  <c r="H314" i="2" l="1"/>
  <c r="R314" i="2" s="1"/>
  <c r="I314" i="2" l="1"/>
  <c r="G315" i="2" s="1"/>
  <c r="Q315" i="2" s="1"/>
  <c r="N314" i="2" l="1"/>
  <c r="H315" i="2" l="1"/>
  <c r="R315" i="2" s="1"/>
  <c r="I315" i="2" l="1"/>
  <c r="G316" i="2" s="1"/>
  <c r="Q316" i="2" s="1"/>
  <c r="N315" i="2" l="1"/>
  <c r="H316" i="2" l="1"/>
  <c r="R316" i="2" s="1"/>
  <c r="I316" i="2" l="1"/>
  <c r="G317" i="2" l="1"/>
  <c r="Q317" i="2" s="1"/>
  <c r="N316" i="2"/>
  <c r="F317" i="2" l="1"/>
  <c r="E317" i="2" s="1"/>
  <c r="H317" i="2"/>
  <c r="R317" i="2" s="1"/>
  <c r="I317" i="2" l="1"/>
  <c r="G318" i="2" s="1"/>
  <c r="Q318" i="2" s="1"/>
  <c r="N317" i="2" l="1"/>
  <c r="F318" i="2"/>
  <c r="H318" i="2" s="1"/>
  <c r="R318" i="2" s="1"/>
  <c r="F319" i="2" l="1"/>
  <c r="E319" i="2" s="1"/>
  <c r="E318" i="2"/>
  <c r="I318" i="2"/>
  <c r="G319" i="2" s="1"/>
  <c r="Q319" i="2" s="1"/>
  <c r="F320" i="2" l="1"/>
  <c r="E320" i="2" s="1"/>
  <c r="N318" i="2"/>
  <c r="F321" i="2" l="1"/>
  <c r="E321" i="2" s="1"/>
  <c r="H319" i="2"/>
  <c r="R319" i="2" s="1"/>
  <c r="F322" i="2" l="1"/>
  <c r="E322" i="2" s="1"/>
  <c r="I319" i="2"/>
  <c r="G320" i="2" s="1"/>
  <c r="Q320" i="2" s="1"/>
  <c r="F323" i="2" l="1"/>
  <c r="E323" i="2" s="1"/>
  <c r="M341" i="2"/>
  <c r="J347" i="2"/>
  <c r="J353" i="2" s="1"/>
  <c r="N319" i="2"/>
  <c r="F324" i="2" l="1"/>
  <c r="K347" i="2"/>
  <c r="L347" i="2" s="1"/>
  <c r="M347" i="2" s="1"/>
  <c r="K353" i="2" s="1"/>
  <c r="L353" i="2" s="1"/>
  <c r="M342" i="2"/>
  <c r="M343" i="2" s="1"/>
  <c r="M344" i="2" s="1"/>
  <c r="M345" i="2" s="1"/>
  <c r="M346" i="2" s="1"/>
  <c r="H320" i="2"/>
  <c r="R320" i="2" s="1"/>
  <c r="F325" i="2"/>
  <c r="E324" i="2"/>
  <c r="M348" i="2" l="1"/>
  <c r="M349" i="2" s="1"/>
  <c r="M350" i="2" s="1"/>
  <c r="M351" i="2" s="1"/>
  <c r="M352" i="2" s="1"/>
  <c r="F326" i="2"/>
  <c r="E325" i="2"/>
  <c r="I320" i="2"/>
  <c r="G321" i="2" s="1"/>
  <c r="Q321" i="2" s="1"/>
  <c r="N320" i="2" l="1"/>
  <c r="F327" i="2"/>
  <c r="E326" i="2"/>
  <c r="F328" i="2" l="1"/>
  <c r="F329" i="2" s="1"/>
  <c r="E327" i="2"/>
  <c r="H321" i="2"/>
  <c r="R321" i="2" s="1"/>
  <c r="I321" i="2" l="1"/>
  <c r="G322" i="2" s="1"/>
  <c r="Q322" i="2" s="1"/>
  <c r="E328" i="2"/>
  <c r="E329" i="2" l="1"/>
  <c r="F330" i="2"/>
  <c r="N321" i="2"/>
  <c r="H322" i="2" l="1"/>
  <c r="R322" i="2" s="1"/>
  <c r="E330" i="2"/>
  <c r="F331" i="2"/>
  <c r="E331" i="2" l="1"/>
  <c r="F332" i="2"/>
  <c r="I322" i="2"/>
  <c r="G323" i="2" s="1"/>
  <c r="Q323" i="2" s="1"/>
  <c r="E332" i="2" l="1"/>
  <c r="F333" i="2"/>
  <c r="N322" i="2"/>
  <c r="H323" i="2" l="1"/>
  <c r="R323" i="2" s="1"/>
  <c r="F334" i="2"/>
  <c r="E333" i="2"/>
  <c r="E334" i="2" l="1"/>
  <c r="F335" i="2"/>
  <c r="I323" i="2"/>
  <c r="G324" i="2" s="1"/>
  <c r="Q324" i="2" s="1"/>
  <c r="M353" i="2" l="1"/>
  <c r="J359" i="2"/>
  <c r="J365" i="2" s="1"/>
  <c r="E335" i="2"/>
  <c r="F336" i="2"/>
  <c r="N323" i="2"/>
  <c r="K359" i="2" l="1"/>
  <c r="L359" i="2" s="1"/>
  <c r="M359" i="2" s="1"/>
  <c r="K365" i="2" s="1"/>
  <c r="L365" i="2" s="1"/>
  <c r="M354" i="2"/>
  <c r="M355" i="2" s="1"/>
  <c r="M356" i="2" s="1"/>
  <c r="M357" i="2" s="1"/>
  <c r="M358" i="2" s="1"/>
  <c r="F337" i="2"/>
  <c r="E336" i="2"/>
  <c r="H324" i="2"/>
  <c r="R324" i="2" s="1"/>
  <c r="M360" i="2" l="1"/>
  <c r="M361" i="2" s="1"/>
  <c r="M362" i="2" s="1"/>
  <c r="M363" i="2" s="1"/>
  <c r="M364" i="2" s="1"/>
  <c r="I324" i="2"/>
  <c r="G325" i="2" s="1"/>
  <c r="Q325" i="2" s="1"/>
  <c r="E337" i="2"/>
  <c r="F338" i="2"/>
  <c r="E338" i="2" l="1"/>
  <c r="F339" i="2"/>
  <c r="N324" i="2"/>
  <c r="F340" i="2" l="1"/>
  <c r="F341" i="2" s="1"/>
  <c r="E339" i="2"/>
  <c r="H325" i="2"/>
  <c r="R325" i="2" s="1"/>
  <c r="I325" i="2" l="1"/>
  <c r="G326" i="2" s="1"/>
  <c r="Q326" i="2" s="1"/>
  <c r="E340" i="2"/>
  <c r="F342" i="2" l="1"/>
  <c r="E341" i="2"/>
  <c r="N325" i="2"/>
  <c r="H326" i="2" l="1"/>
  <c r="R326" i="2" s="1"/>
  <c r="F343" i="2"/>
  <c r="E342" i="2"/>
  <c r="E343" i="2" l="1"/>
  <c r="F344" i="2"/>
  <c r="I326" i="2"/>
  <c r="G327" i="2" s="1"/>
  <c r="Q327" i="2" s="1"/>
  <c r="E344" i="2" l="1"/>
  <c r="F345" i="2"/>
  <c r="N326" i="2"/>
  <c r="H327" i="2" l="1"/>
  <c r="R327" i="2" s="1"/>
  <c r="E345" i="2"/>
  <c r="F346" i="2"/>
  <c r="E346" i="2" l="1"/>
  <c r="F347" i="2"/>
  <c r="I327" i="2"/>
  <c r="G328" i="2" s="1"/>
  <c r="Q328" i="2" s="1"/>
  <c r="M365" i="2" l="1"/>
  <c r="J371" i="2"/>
  <c r="J377" i="2" s="1"/>
  <c r="F348" i="2"/>
  <c r="E347" i="2"/>
  <c r="N327" i="2"/>
  <c r="M366" i="2" l="1"/>
  <c r="M367" i="2" s="1"/>
  <c r="M368" i="2" s="1"/>
  <c r="M369" i="2" s="1"/>
  <c r="M370" i="2" s="1"/>
  <c r="K371" i="2"/>
  <c r="L371" i="2" s="1"/>
  <c r="M371" i="2" s="1"/>
  <c r="K377" i="2" s="1"/>
  <c r="L377" i="2" s="1"/>
  <c r="H328" i="2"/>
  <c r="R328" i="2" s="1"/>
  <c r="E348" i="2"/>
  <c r="F349" i="2"/>
  <c r="M372" i="2" l="1"/>
  <c r="M373" i="2" s="1"/>
  <c r="M374" i="2" s="1"/>
  <c r="M375" i="2" s="1"/>
  <c r="M376" i="2" s="1"/>
  <c r="E349" i="2"/>
  <c r="F350" i="2"/>
  <c r="I328" i="2"/>
  <c r="G329" i="2" l="1"/>
  <c r="Q329" i="2" s="1"/>
  <c r="N328" i="2"/>
  <c r="F351" i="2"/>
  <c r="E350" i="2"/>
  <c r="H329" i="2" l="1"/>
  <c r="R329" i="2" s="1"/>
  <c r="F352" i="2"/>
  <c r="F353" i="2" s="1"/>
  <c r="E351" i="2"/>
  <c r="I329" i="2" l="1"/>
  <c r="G330" i="2" s="1"/>
  <c r="Q330" i="2" s="1"/>
  <c r="E352" i="2"/>
  <c r="F354" i="2" l="1"/>
  <c r="E353" i="2"/>
  <c r="N329" i="2"/>
  <c r="H330" i="2" l="1"/>
  <c r="R330" i="2" s="1"/>
  <c r="F355" i="2"/>
  <c r="E354" i="2"/>
  <c r="E355" i="2" l="1"/>
  <c r="F356" i="2"/>
  <c r="I330" i="2"/>
  <c r="G331" i="2" s="1"/>
  <c r="Q331" i="2" s="1"/>
  <c r="N330" i="2" l="1"/>
  <c r="E356" i="2"/>
  <c r="F357" i="2"/>
  <c r="H331" i="2" l="1"/>
  <c r="R331" i="2" s="1"/>
  <c r="E357" i="2"/>
  <c r="F358" i="2"/>
  <c r="E358" i="2" l="1"/>
  <c r="F359" i="2"/>
  <c r="I331" i="2"/>
  <c r="G332" i="2" s="1"/>
  <c r="Q332" i="2" s="1"/>
  <c r="M377" i="2" l="1"/>
  <c r="E359" i="2"/>
  <c r="F360" i="2"/>
  <c r="N331" i="2"/>
  <c r="K383" i="2" l="1"/>
  <c r="J383" i="2"/>
  <c r="J389" i="2" s="1"/>
  <c r="M378" i="2"/>
  <c r="M379" i="2" s="1"/>
  <c r="M380" i="2" s="1"/>
  <c r="M381" i="2" s="1"/>
  <c r="M382" i="2" s="1"/>
  <c r="H332" i="2"/>
  <c r="R332" i="2" s="1"/>
  <c r="F361" i="2"/>
  <c r="E360" i="2"/>
  <c r="L383" i="2" l="1"/>
  <c r="M383" i="2" s="1"/>
  <c r="K389" i="2" s="1"/>
  <c r="L389" i="2" s="1"/>
  <c r="I332" i="2"/>
  <c r="G333" i="2" s="1"/>
  <c r="Q333" i="2" s="1"/>
  <c r="E361" i="2"/>
  <c r="F362" i="2"/>
  <c r="M384" i="2" l="1"/>
  <c r="M385" i="2" s="1"/>
  <c r="M386" i="2" s="1"/>
  <c r="M387" i="2" s="1"/>
  <c r="M388" i="2" s="1"/>
  <c r="F363" i="2"/>
  <c r="E362" i="2"/>
  <c r="N332" i="2"/>
  <c r="H333" i="2" l="1"/>
  <c r="R333" i="2" s="1"/>
  <c r="E363" i="2"/>
  <c r="F364" i="2"/>
  <c r="F365" i="2" s="1"/>
  <c r="E364" i="2" l="1"/>
  <c r="I333" i="2"/>
  <c r="G334" i="2" s="1"/>
  <c r="Q334" i="2" s="1"/>
  <c r="N333" i="2" l="1"/>
  <c r="E365" i="2"/>
  <c r="F366" i="2"/>
  <c r="E366" i="2" l="1"/>
  <c r="F367" i="2"/>
  <c r="H334" i="2"/>
  <c r="R334" i="2" s="1"/>
  <c r="F368" i="2" l="1"/>
  <c r="E367" i="2"/>
  <c r="I334" i="2"/>
  <c r="G335" i="2" s="1"/>
  <c r="Q335" i="2" s="1"/>
  <c r="N334" i="2" l="1"/>
  <c r="E368" i="2"/>
  <c r="F369" i="2"/>
  <c r="E369" i="2" l="1"/>
  <c r="F370" i="2"/>
  <c r="H335" i="2"/>
  <c r="R335" i="2" s="1"/>
  <c r="E370" i="2" l="1"/>
  <c r="F371" i="2"/>
  <c r="I335" i="2"/>
  <c r="G336" i="2" s="1"/>
  <c r="Q336" i="2" s="1"/>
  <c r="M389" i="2" l="1"/>
  <c r="J395" i="2"/>
  <c r="J401" i="2" s="1"/>
  <c r="E371" i="2"/>
  <c r="F372" i="2"/>
  <c r="N335" i="2"/>
  <c r="K395" i="2" l="1"/>
  <c r="L395" i="2" s="1"/>
  <c r="M395" i="2" s="1"/>
  <c r="K401" i="2" s="1"/>
  <c r="L401" i="2" s="1"/>
  <c r="M390" i="2"/>
  <c r="M391" i="2" s="1"/>
  <c r="M392" i="2" s="1"/>
  <c r="M393" i="2" s="1"/>
  <c r="M394" i="2" s="1"/>
  <c r="H336" i="2"/>
  <c r="R336" i="2" s="1"/>
  <c r="E372" i="2"/>
  <c r="F373" i="2"/>
  <c r="M396" i="2" l="1"/>
  <c r="M397" i="2" s="1"/>
  <c r="M398" i="2" s="1"/>
  <c r="M399" i="2" s="1"/>
  <c r="M400" i="2" s="1"/>
  <c r="F374" i="2"/>
  <c r="E373" i="2"/>
  <c r="I336" i="2"/>
  <c r="G337" i="2" s="1"/>
  <c r="Q337" i="2" s="1"/>
  <c r="N336" i="2" l="1"/>
  <c r="E374" i="2"/>
  <c r="F375" i="2"/>
  <c r="E375" i="2" l="1"/>
  <c r="F376" i="2"/>
  <c r="F377" i="2" s="1"/>
  <c r="H337" i="2"/>
  <c r="R337" i="2" s="1"/>
  <c r="E377" i="2" l="1"/>
  <c r="E376" i="2"/>
  <c r="I337" i="2"/>
  <c r="G338" i="2" s="1"/>
  <c r="Q338" i="2" s="1"/>
  <c r="N337" i="2" l="1"/>
  <c r="H338" i="2" l="1"/>
  <c r="R338" i="2" s="1"/>
  <c r="I338" i="2" l="1"/>
  <c r="G339" i="2" s="1"/>
  <c r="Q339" i="2" s="1"/>
  <c r="N338" i="2" l="1"/>
  <c r="H339" i="2" l="1"/>
  <c r="R339" i="2" s="1"/>
  <c r="I339" i="2" l="1"/>
  <c r="G340" i="2" s="1"/>
  <c r="Q340" i="2" s="1"/>
  <c r="N339" i="2" l="1"/>
  <c r="H340" i="2" l="1"/>
  <c r="R340" i="2" s="1"/>
  <c r="I340" i="2" l="1"/>
  <c r="G341" i="2" l="1"/>
  <c r="Q341" i="2" s="1"/>
  <c r="N340" i="2"/>
  <c r="H341" i="2" l="1"/>
  <c r="R341" i="2" s="1"/>
  <c r="I341" i="2" l="1"/>
  <c r="G342" i="2" s="1"/>
  <c r="Q342" i="2" s="1"/>
  <c r="N341" i="2" l="1"/>
  <c r="H342" i="2"/>
  <c r="R342" i="2" s="1"/>
  <c r="I342" i="2" l="1"/>
  <c r="G343" i="2" s="1"/>
  <c r="Q343" i="2" s="1"/>
  <c r="N342" i="2" l="1"/>
  <c r="H343" i="2" l="1"/>
  <c r="R343" i="2" s="1"/>
  <c r="I343" i="2" l="1"/>
  <c r="G344" i="2" s="1"/>
  <c r="Q344" i="2" s="1"/>
  <c r="N343" i="2" l="1"/>
  <c r="H344" i="2" l="1"/>
  <c r="R344" i="2" s="1"/>
  <c r="I344" i="2" l="1"/>
  <c r="G345" i="2" s="1"/>
  <c r="Q345" i="2" s="1"/>
  <c r="N344" i="2" l="1"/>
  <c r="H345" i="2" l="1"/>
  <c r="R345" i="2" s="1"/>
  <c r="I345" i="2" l="1"/>
  <c r="G346" i="2" s="1"/>
  <c r="Q346" i="2" s="1"/>
  <c r="N345" i="2" l="1"/>
  <c r="H346" i="2" l="1"/>
  <c r="R346" i="2" s="1"/>
  <c r="I346" i="2" l="1"/>
  <c r="G347" i="2" s="1"/>
  <c r="Q347" i="2" s="1"/>
  <c r="N346" i="2" l="1"/>
  <c r="H347" i="2" l="1"/>
  <c r="R347" i="2" s="1"/>
  <c r="I347" i="2" l="1"/>
  <c r="G348" i="2" s="1"/>
  <c r="Q348" i="2" s="1"/>
  <c r="N347" i="2" l="1"/>
  <c r="H348" i="2" l="1"/>
  <c r="R348" i="2" s="1"/>
  <c r="I348" i="2" l="1"/>
  <c r="G349" i="2" s="1"/>
  <c r="Q349" i="2" s="1"/>
  <c r="N348" i="2" l="1"/>
  <c r="H349" i="2" l="1"/>
  <c r="R349" i="2" s="1"/>
  <c r="I349" i="2" l="1"/>
  <c r="G350" i="2" s="1"/>
  <c r="Q350" i="2" s="1"/>
  <c r="N349" i="2" l="1"/>
  <c r="H350" i="2" l="1"/>
  <c r="R350" i="2" s="1"/>
  <c r="I350" i="2" l="1"/>
  <c r="G351" i="2" s="1"/>
  <c r="Q351" i="2" s="1"/>
  <c r="N350" i="2" l="1"/>
  <c r="H351" i="2" l="1"/>
  <c r="R351" i="2" s="1"/>
  <c r="I351" i="2" l="1"/>
  <c r="G352" i="2" s="1"/>
  <c r="Q352" i="2" s="1"/>
  <c r="N351" i="2" l="1"/>
  <c r="H352" i="2" l="1"/>
  <c r="R352" i="2" s="1"/>
  <c r="I352" i="2" l="1"/>
  <c r="G353" i="2" l="1"/>
  <c r="Q353" i="2" s="1"/>
  <c r="N352" i="2"/>
  <c r="H353" i="2" l="1"/>
  <c r="R353" i="2" s="1"/>
  <c r="I353" i="2" l="1"/>
  <c r="G354" i="2" s="1"/>
  <c r="Q354" i="2" s="1"/>
  <c r="N353" i="2" l="1"/>
  <c r="H354" i="2"/>
  <c r="R354" i="2" s="1"/>
  <c r="I354" i="2" l="1"/>
  <c r="G355" i="2" s="1"/>
  <c r="Q355" i="2" s="1"/>
  <c r="N354" i="2" l="1"/>
  <c r="H355" i="2" l="1"/>
  <c r="R355" i="2" s="1"/>
  <c r="I355" i="2" l="1"/>
  <c r="G356" i="2" s="1"/>
  <c r="Q356" i="2" s="1"/>
  <c r="N355" i="2" l="1"/>
  <c r="H356" i="2" l="1"/>
  <c r="R356" i="2" s="1"/>
  <c r="I356" i="2" l="1"/>
  <c r="G357" i="2" s="1"/>
  <c r="Q357" i="2" s="1"/>
  <c r="N356" i="2" l="1"/>
  <c r="H357" i="2" l="1"/>
  <c r="R357" i="2" s="1"/>
  <c r="I357" i="2" l="1"/>
  <c r="G358" i="2" s="1"/>
  <c r="Q358" i="2" s="1"/>
  <c r="N357" i="2" l="1"/>
  <c r="H358" i="2" l="1"/>
  <c r="R358" i="2" s="1"/>
  <c r="I358" i="2" l="1"/>
  <c r="G359" i="2" s="1"/>
  <c r="Q359" i="2" s="1"/>
  <c r="N358" i="2" l="1"/>
  <c r="H359" i="2" l="1"/>
  <c r="R359" i="2" s="1"/>
  <c r="I359" i="2" l="1"/>
  <c r="G360" i="2" s="1"/>
  <c r="Q360" i="2" s="1"/>
  <c r="N359" i="2" l="1"/>
  <c r="H360" i="2" l="1"/>
  <c r="R360" i="2" s="1"/>
  <c r="I360" i="2" l="1"/>
  <c r="G361" i="2" s="1"/>
  <c r="Q361" i="2" s="1"/>
  <c r="N360" i="2" l="1"/>
  <c r="H361" i="2" l="1"/>
  <c r="R361" i="2" s="1"/>
  <c r="I361" i="2" l="1"/>
  <c r="G362" i="2" s="1"/>
  <c r="Q362" i="2" s="1"/>
  <c r="N361" i="2" l="1"/>
  <c r="H362" i="2" l="1"/>
  <c r="R362" i="2" s="1"/>
  <c r="I362" i="2" l="1"/>
  <c r="G363" i="2" s="1"/>
  <c r="Q363" i="2" s="1"/>
  <c r="N362" i="2" l="1"/>
  <c r="H363" i="2" l="1"/>
  <c r="R363" i="2" s="1"/>
  <c r="I363" i="2" l="1"/>
  <c r="G364" i="2" s="1"/>
  <c r="Q364" i="2" s="1"/>
  <c r="N363" i="2" l="1"/>
  <c r="H364" i="2" l="1"/>
  <c r="R364" i="2" s="1"/>
  <c r="I364" i="2" l="1"/>
  <c r="G365" i="2" l="1"/>
  <c r="Q365" i="2" s="1"/>
  <c r="N364" i="2"/>
  <c r="H365" i="2" l="1"/>
  <c r="R365" i="2" s="1"/>
  <c r="I365" i="2" l="1"/>
  <c r="G366" i="2" s="1"/>
  <c r="Q366" i="2" s="1"/>
  <c r="N365" i="2" l="1"/>
  <c r="H366" i="2"/>
  <c r="R366" i="2" s="1"/>
  <c r="I366" i="2" l="1"/>
  <c r="G367" i="2" s="1"/>
  <c r="Q367" i="2" s="1"/>
  <c r="N366" i="2" l="1"/>
  <c r="H367" i="2" l="1"/>
  <c r="R367" i="2" s="1"/>
  <c r="I367" i="2" l="1"/>
  <c r="G368" i="2" s="1"/>
  <c r="Q368" i="2" s="1"/>
  <c r="N367" i="2" l="1"/>
  <c r="H368" i="2" l="1"/>
  <c r="R368" i="2" s="1"/>
  <c r="I368" i="2" l="1"/>
  <c r="G369" i="2" s="1"/>
  <c r="Q369" i="2" s="1"/>
  <c r="N368" i="2" l="1"/>
  <c r="H369" i="2" l="1"/>
  <c r="R369" i="2" s="1"/>
  <c r="I369" i="2" l="1"/>
  <c r="G370" i="2" s="1"/>
  <c r="Q370" i="2" s="1"/>
  <c r="N369" i="2" l="1"/>
  <c r="H370" i="2" l="1"/>
  <c r="R370" i="2" s="1"/>
  <c r="I370" i="2" l="1"/>
  <c r="G371" i="2" s="1"/>
  <c r="Q371" i="2" s="1"/>
  <c r="N370" i="2" l="1"/>
  <c r="H371" i="2" l="1"/>
  <c r="R371" i="2" s="1"/>
  <c r="I371" i="2" l="1"/>
  <c r="G372" i="2" s="1"/>
  <c r="Q372" i="2" s="1"/>
  <c r="N371" i="2" l="1"/>
  <c r="H372" i="2" l="1"/>
  <c r="R372" i="2" s="1"/>
  <c r="I372" i="2" l="1"/>
  <c r="G373" i="2" s="1"/>
  <c r="Q373" i="2" s="1"/>
  <c r="N372" i="2" l="1"/>
  <c r="H373" i="2" l="1"/>
  <c r="R373" i="2" s="1"/>
  <c r="I373" i="2" l="1"/>
  <c r="G374" i="2" s="1"/>
  <c r="Q374" i="2" s="1"/>
  <c r="N373" i="2" l="1"/>
  <c r="H374" i="2" l="1"/>
  <c r="R374" i="2" s="1"/>
  <c r="I374" i="2" l="1"/>
  <c r="G375" i="2" s="1"/>
  <c r="Q375" i="2" s="1"/>
  <c r="N374" i="2" l="1"/>
  <c r="H375" i="2" l="1"/>
  <c r="R375" i="2" s="1"/>
  <c r="I375" i="2" l="1"/>
  <c r="G376" i="2" s="1"/>
  <c r="Q376" i="2" s="1"/>
  <c r="N375" i="2" l="1"/>
  <c r="H376" i="2" l="1"/>
  <c r="R376" i="2" s="1"/>
  <c r="I376" i="2" l="1"/>
  <c r="G377" i="2" l="1"/>
  <c r="Q377" i="2" s="1"/>
  <c r="N376" i="2"/>
  <c r="H377" i="2" l="1"/>
  <c r="R377" i="2" s="1"/>
  <c r="I377" i="2" l="1"/>
  <c r="G378" i="2" s="1"/>
  <c r="Q378" i="2" s="1"/>
  <c r="N377" i="2" l="1"/>
  <c r="F378" i="2"/>
  <c r="F379" i="2" s="1"/>
  <c r="H378" i="2" l="1"/>
  <c r="R378" i="2" s="1"/>
  <c r="E378" i="2"/>
  <c r="F380" i="2"/>
  <c r="E379" i="2"/>
  <c r="I378" i="2" l="1"/>
  <c r="G379" i="2" s="1"/>
  <c r="Q379" i="2" s="1"/>
  <c r="E380" i="2"/>
  <c r="F381" i="2"/>
  <c r="N378" i="2" l="1"/>
  <c r="H379" i="2"/>
  <c r="R379" i="2" s="1"/>
  <c r="E381" i="2"/>
  <c r="F382" i="2"/>
  <c r="F383" i="2" l="1"/>
  <c r="E382" i="2"/>
  <c r="I379" i="2"/>
  <c r="G380" i="2" s="1"/>
  <c r="Q380" i="2" s="1"/>
  <c r="M401" i="2" l="1"/>
  <c r="J407" i="2"/>
  <c r="J413" i="2" s="1"/>
  <c r="F384" i="2"/>
  <c r="E383" i="2"/>
  <c r="N379" i="2"/>
  <c r="K407" i="2" l="1"/>
  <c r="L407" i="2" s="1"/>
  <c r="M407" i="2" s="1"/>
  <c r="K413" i="2" s="1"/>
  <c r="L413" i="2" s="1"/>
  <c r="M402" i="2"/>
  <c r="M403" i="2" s="1"/>
  <c r="M404" i="2" s="1"/>
  <c r="M405" i="2" s="1"/>
  <c r="M406" i="2" s="1"/>
  <c r="H380" i="2"/>
  <c r="R380" i="2" s="1"/>
  <c r="F385" i="2"/>
  <c r="E384" i="2"/>
  <c r="M408" i="2" l="1"/>
  <c r="M409" i="2" s="1"/>
  <c r="M410" i="2" s="1"/>
  <c r="M411" i="2" s="1"/>
  <c r="M412" i="2" s="1"/>
  <c r="I380" i="2"/>
  <c r="G381" i="2" s="1"/>
  <c r="Q381" i="2" s="1"/>
  <c r="E385" i="2"/>
  <c r="F386" i="2"/>
  <c r="F387" i="2" l="1"/>
  <c r="E386" i="2"/>
  <c r="N380" i="2"/>
  <c r="H381" i="2" l="1"/>
  <c r="R381" i="2" s="1"/>
  <c r="E387" i="2"/>
  <c r="F388" i="2"/>
  <c r="F389" i="2" s="1"/>
  <c r="E388" i="2" l="1"/>
  <c r="I381" i="2"/>
  <c r="G382" i="2" s="1"/>
  <c r="Q382" i="2" s="1"/>
  <c r="N381" i="2" l="1"/>
  <c r="F390" i="2"/>
  <c r="E389" i="2"/>
  <c r="H382" i="2" l="1"/>
  <c r="R382" i="2" s="1"/>
  <c r="E390" i="2"/>
  <c r="F391" i="2"/>
  <c r="E391" i="2" l="1"/>
  <c r="F392" i="2"/>
  <c r="I382" i="2"/>
  <c r="G383" i="2" s="1"/>
  <c r="Q383" i="2" s="1"/>
  <c r="N382" i="2" l="1"/>
  <c r="E392" i="2"/>
  <c r="F393" i="2"/>
  <c r="E393" i="2" l="1"/>
  <c r="F394" i="2"/>
  <c r="H383" i="2"/>
  <c r="R383" i="2" s="1"/>
  <c r="E394" i="2" l="1"/>
  <c r="F395" i="2"/>
  <c r="I383" i="2"/>
  <c r="G384" i="2" s="1"/>
  <c r="Q384" i="2" s="1"/>
  <c r="M413" i="2" l="1"/>
  <c r="J419" i="2"/>
  <c r="N383" i="2"/>
  <c r="E395" i="2"/>
  <c r="F396" i="2"/>
  <c r="K419" i="2" l="1"/>
  <c r="L419" i="2" s="1"/>
  <c r="M419" i="2" s="1"/>
  <c r="K425" i="2" s="1"/>
  <c r="M414" i="2"/>
  <c r="M415" i="2" s="1"/>
  <c r="M416" i="2" s="1"/>
  <c r="M417" i="2" s="1"/>
  <c r="M418" i="2" s="1"/>
  <c r="F397" i="2"/>
  <c r="E396" i="2"/>
  <c r="H384" i="2"/>
  <c r="R384" i="2" s="1"/>
  <c r="M420" i="2" l="1"/>
  <c r="M421" i="2" s="1"/>
  <c r="M422" i="2" s="1"/>
  <c r="M423" i="2" s="1"/>
  <c r="M424" i="2" s="1"/>
  <c r="J425" i="2" s="1"/>
  <c r="I384" i="2"/>
  <c r="G385" i="2" s="1"/>
  <c r="Q385" i="2" s="1"/>
  <c r="F398" i="2"/>
  <c r="E397" i="2"/>
  <c r="L425" i="2" l="1"/>
  <c r="E398" i="2"/>
  <c r="F399" i="2"/>
  <c r="N384" i="2"/>
  <c r="F400" i="2" l="1"/>
  <c r="E399" i="2"/>
  <c r="H385" i="2"/>
  <c r="R385" i="2" s="1"/>
  <c r="I385" i="2" l="1"/>
  <c r="G386" i="2" s="1"/>
  <c r="Q386" i="2" s="1"/>
  <c r="E400" i="2"/>
  <c r="N385" i="2" l="1"/>
  <c r="H386" i="2" l="1"/>
  <c r="R386" i="2" s="1"/>
  <c r="I386" i="2" l="1"/>
  <c r="G387" i="2" s="1"/>
  <c r="Q387" i="2" s="1"/>
  <c r="N386" i="2" l="1"/>
  <c r="H387" i="2" l="1"/>
  <c r="R387" i="2" s="1"/>
  <c r="I387" i="2" l="1"/>
  <c r="G388" i="2" s="1"/>
  <c r="Q388" i="2" s="1"/>
  <c r="N387" i="2" l="1"/>
  <c r="H388" i="2" l="1"/>
  <c r="R388" i="2" s="1"/>
  <c r="I388" i="2" l="1"/>
  <c r="G389" i="2" l="1"/>
  <c r="Q389" i="2" s="1"/>
  <c r="N388" i="2"/>
  <c r="H389" i="2" l="1"/>
  <c r="R389" i="2" s="1"/>
  <c r="I389" i="2" l="1"/>
  <c r="G390" i="2" s="1"/>
  <c r="Q390" i="2" s="1"/>
  <c r="N389" i="2" l="1"/>
  <c r="H390" i="2"/>
  <c r="R390" i="2" s="1"/>
  <c r="I390" i="2" l="1"/>
  <c r="G391" i="2" s="1"/>
  <c r="Q391" i="2" s="1"/>
  <c r="N390" i="2" l="1"/>
  <c r="H391" i="2" l="1"/>
  <c r="R391" i="2" s="1"/>
  <c r="I391" i="2" l="1"/>
  <c r="G392" i="2" s="1"/>
  <c r="Q392" i="2" s="1"/>
  <c r="N391" i="2" l="1"/>
  <c r="H392" i="2" l="1"/>
  <c r="R392" i="2" s="1"/>
  <c r="I392" i="2" l="1"/>
  <c r="G393" i="2" s="1"/>
  <c r="Q393" i="2" s="1"/>
  <c r="N392" i="2" l="1"/>
  <c r="H393" i="2" l="1"/>
  <c r="R393" i="2" s="1"/>
  <c r="I393" i="2" l="1"/>
  <c r="G394" i="2" s="1"/>
  <c r="Q394" i="2" s="1"/>
  <c r="N393" i="2" l="1"/>
  <c r="H394" i="2" l="1"/>
  <c r="R394" i="2" s="1"/>
  <c r="I394" i="2" l="1"/>
  <c r="G395" i="2" s="1"/>
  <c r="Q395" i="2" s="1"/>
  <c r="N394" i="2" l="1"/>
  <c r="H395" i="2" l="1"/>
  <c r="R395" i="2" s="1"/>
  <c r="I395" i="2" l="1"/>
  <c r="G396" i="2" s="1"/>
  <c r="Q396" i="2" s="1"/>
  <c r="N395" i="2" l="1"/>
  <c r="H396" i="2" l="1"/>
  <c r="R396" i="2" s="1"/>
  <c r="I396" i="2" l="1"/>
  <c r="G397" i="2" s="1"/>
  <c r="Q397" i="2" s="1"/>
  <c r="N396" i="2" l="1"/>
  <c r="H397" i="2" l="1"/>
  <c r="R397" i="2" s="1"/>
  <c r="I397" i="2" l="1"/>
  <c r="G398" i="2" s="1"/>
  <c r="Q398" i="2" s="1"/>
  <c r="N397" i="2" l="1"/>
  <c r="H398" i="2" l="1"/>
  <c r="R398" i="2" s="1"/>
  <c r="I398" i="2" l="1"/>
  <c r="G399" i="2" s="1"/>
  <c r="Q399" i="2" s="1"/>
  <c r="N398" i="2" l="1"/>
  <c r="H399" i="2" l="1"/>
  <c r="R399" i="2" s="1"/>
  <c r="I399" i="2" l="1"/>
  <c r="G400" i="2" s="1"/>
  <c r="Q400" i="2" s="1"/>
  <c r="N399" i="2" l="1"/>
  <c r="H400" i="2" l="1"/>
  <c r="R400" i="2" s="1"/>
  <c r="I400" i="2" l="1"/>
  <c r="G401" i="2" l="1"/>
  <c r="Q401" i="2" s="1"/>
  <c r="N400" i="2"/>
  <c r="F401" i="2" l="1"/>
  <c r="E401" i="2" l="1"/>
  <c r="F402" i="2"/>
  <c r="H401" i="2"/>
  <c r="R401" i="2" s="1"/>
  <c r="I401" i="2" l="1"/>
  <c r="G402" i="2" s="1"/>
  <c r="Q402" i="2" s="1"/>
  <c r="F403" i="2"/>
  <c r="E402" i="2"/>
  <c r="N401" i="2" l="1"/>
  <c r="E403" i="2"/>
  <c r="F404" i="2"/>
  <c r="H402" i="2"/>
  <c r="R402" i="2" s="1"/>
  <c r="E404" i="2" l="1"/>
  <c r="F405" i="2"/>
  <c r="I402" i="2"/>
  <c r="G403" i="2" s="1"/>
  <c r="Q403" i="2" s="1"/>
  <c r="F406" i="2" l="1"/>
  <c r="E405" i="2"/>
  <c r="N402" i="2"/>
  <c r="E406" i="2" l="1"/>
  <c r="F407" i="2"/>
  <c r="H403" i="2"/>
  <c r="R403" i="2" s="1"/>
  <c r="M425" i="2" l="1"/>
  <c r="J431" i="2"/>
  <c r="E407" i="2"/>
  <c r="F408" i="2"/>
  <c r="I403" i="2"/>
  <c r="G404" i="2" s="1"/>
  <c r="Q404" i="2" s="1"/>
  <c r="F409" i="2" l="1"/>
  <c r="E408" i="2"/>
  <c r="M426" i="2"/>
  <c r="M427" i="2" s="1"/>
  <c r="M428" i="2" s="1"/>
  <c r="M429" i="2" s="1"/>
  <c r="M430" i="2" s="1"/>
  <c r="K431" i="2"/>
  <c r="L431" i="2" s="1"/>
  <c r="M431" i="2" s="1"/>
  <c r="K437" i="2" s="1"/>
  <c r="N403" i="2"/>
  <c r="M432" i="2" l="1"/>
  <c r="M433" i="2" s="1"/>
  <c r="M434" i="2" s="1"/>
  <c r="M435" i="2" s="1"/>
  <c r="M436" i="2" s="1"/>
  <c r="E409" i="2"/>
  <c r="F410" i="2"/>
  <c r="H404" i="2"/>
  <c r="R404" i="2" s="1"/>
  <c r="J437" i="2" l="1"/>
  <c r="L437" i="2" s="1"/>
  <c r="E410" i="2"/>
  <c r="F411" i="2"/>
  <c r="I404" i="2"/>
  <c r="G405" i="2" s="1"/>
  <c r="Q405" i="2" s="1"/>
  <c r="M437" i="2" l="1"/>
  <c r="F412" i="2"/>
  <c r="E411" i="2"/>
  <c r="N404" i="2"/>
  <c r="F413" i="2" l="1"/>
  <c r="E412" i="2"/>
  <c r="H405" i="2"/>
  <c r="R405" i="2" s="1"/>
  <c r="E413" i="2" l="1"/>
  <c r="F414" i="2"/>
  <c r="I405" i="2"/>
  <c r="G406" i="2" s="1"/>
  <c r="Q406" i="2" s="1"/>
  <c r="E414" i="2" l="1"/>
  <c r="F415" i="2"/>
  <c r="N405" i="2"/>
  <c r="E415" i="2" l="1"/>
  <c r="F416" i="2"/>
  <c r="H406" i="2"/>
  <c r="R406" i="2" s="1"/>
  <c r="E416" i="2" l="1"/>
  <c r="F417" i="2"/>
  <c r="I406" i="2"/>
  <c r="G407" i="2" s="1"/>
  <c r="Q407" i="2" s="1"/>
  <c r="E417" i="2" l="1"/>
  <c r="F418" i="2"/>
  <c r="N406" i="2"/>
  <c r="E418" i="2" l="1"/>
  <c r="F419" i="2"/>
  <c r="H407" i="2"/>
  <c r="R407" i="2" s="1"/>
  <c r="E419" i="2" l="1"/>
  <c r="F420" i="2"/>
  <c r="I407" i="2"/>
  <c r="G408" i="2" s="1"/>
  <c r="Q408" i="2" s="1"/>
  <c r="F421" i="2" l="1"/>
  <c r="E420" i="2"/>
  <c r="N407" i="2"/>
  <c r="E421" i="2" l="1"/>
  <c r="F422" i="2"/>
  <c r="H408" i="2"/>
  <c r="R408" i="2" s="1"/>
  <c r="E422" i="2" l="1"/>
  <c r="F423" i="2"/>
  <c r="I408" i="2"/>
  <c r="G409" i="2" s="1"/>
  <c r="Q409" i="2" s="1"/>
  <c r="E423" i="2" l="1"/>
  <c r="F424" i="2"/>
  <c r="N408" i="2"/>
  <c r="E424" i="2" l="1"/>
  <c r="H409" i="2"/>
  <c r="R409" i="2" s="1"/>
  <c r="F426" i="2" l="1"/>
  <c r="I409" i="2"/>
  <c r="G410" i="2" s="1"/>
  <c r="Q410" i="2" s="1"/>
  <c r="E426" i="2" l="1"/>
  <c r="F427" i="2"/>
  <c r="N409" i="2"/>
  <c r="F428" i="2" l="1"/>
  <c r="E427" i="2"/>
  <c r="H410" i="2"/>
  <c r="R410" i="2" s="1"/>
  <c r="F429" i="2" l="1"/>
  <c r="E428" i="2"/>
  <c r="I410" i="2"/>
  <c r="G411" i="2" s="1"/>
  <c r="Q411" i="2" s="1"/>
  <c r="E429" i="2" l="1"/>
  <c r="F430" i="2"/>
  <c r="N410" i="2"/>
  <c r="F431" i="2" l="1"/>
  <c r="E430" i="2"/>
  <c r="H411" i="2"/>
  <c r="R411" i="2" s="1"/>
  <c r="F432" i="2" l="1"/>
  <c r="E431" i="2"/>
  <c r="I411" i="2"/>
  <c r="G412" i="2" s="1"/>
  <c r="Q412" i="2" s="1"/>
  <c r="E432" i="2" l="1"/>
  <c r="F433" i="2"/>
  <c r="N411" i="2"/>
  <c r="E433" i="2" l="1"/>
  <c r="F434" i="2"/>
  <c r="H412" i="2"/>
  <c r="R412" i="2" s="1"/>
  <c r="F435" i="2" l="1"/>
  <c r="E434" i="2"/>
  <c r="I412" i="2"/>
  <c r="E435" i="2" l="1"/>
  <c r="F436" i="2"/>
  <c r="E436" i="2" s="1"/>
  <c r="G413" i="2"/>
  <c r="Q413" i="2" s="1"/>
  <c r="N412" i="2"/>
  <c r="H413" i="2" l="1"/>
  <c r="R413" i="2" s="1"/>
  <c r="I413" i="2" l="1"/>
  <c r="G414" i="2" s="1"/>
  <c r="Q414" i="2" s="1"/>
  <c r="N413" i="2" l="1"/>
  <c r="H414" i="2"/>
  <c r="R414" i="2" s="1"/>
  <c r="I414" i="2" l="1"/>
  <c r="G415" i="2" s="1"/>
  <c r="Q415" i="2" s="1"/>
  <c r="N414" i="2" l="1"/>
  <c r="H415" i="2" l="1"/>
  <c r="R415" i="2" s="1"/>
  <c r="I415" i="2" l="1"/>
  <c r="G416" i="2" s="1"/>
  <c r="Q416" i="2" s="1"/>
  <c r="N415" i="2" l="1"/>
  <c r="H416" i="2" l="1"/>
  <c r="R416" i="2" s="1"/>
  <c r="I416" i="2" l="1"/>
  <c r="G417" i="2" s="1"/>
  <c r="Q417" i="2" s="1"/>
  <c r="N416" i="2" l="1"/>
  <c r="H417" i="2" l="1"/>
  <c r="R417" i="2" s="1"/>
  <c r="I417" i="2" l="1"/>
  <c r="G418" i="2" s="1"/>
  <c r="Q418" i="2" s="1"/>
  <c r="N417" i="2" l="1"/>
  <c r="H418" i="2" l="1"/>
  <c r="R418" i="2" s="1"/>
  <c r="I418" i="2" l="1"/>
  <c r="G419" i="2" s="1"/>
  <c r="Q419" i="2" s="1"/>
  <c r="N418" i="2" l="1"/>
  <c r="H419" i="2" l="1"/>
  <c r="R419" i="2" s="1"/>
  <c r="I419" i="2" l="1"/>
  <c r="G420" i="2" s="1"/>
  <c r="Q420" i="2" s="1"/>
  <c r="N419" i="2" l="1"/>
  <c r="H420" i="2" l="1"/>
  <c r="R420" i="2" s="1"/>
  <c r="I420" i="2" l="1"/>
  <c r="G421" i="2" s="1"/>
  <c r="Q421" i="2" s="1"/>
  <c r="N420" i="2" l="1"/>
  <c r="H421" i="2" l="1"/>
  <c r="R421" i="2" s="1"/>
  <c r="I421" i="2" l="1"/>
  <c r="G422" i="2" s="1"/>
  <c r="Q422" i="2" s="1"/>
  <c r="N421" i="2" l="1"/>
  <c r="H422" i="2" l="1"/>
  <c r="R422" i="2" s="1"/>
  <c r="I422" i="2" l="1"/>
  <c r="G423" i="2" s="1"/>
  <c r="Q423" i="2" s="1"/>
  <c r="N422" i="2" l="1"/>
  <c r="H423" i="2" l="1"/>
  <c r="R423" i="2" s="1"/>
  <c r="I423" i="2" l="1"/>
  <c r="G424" i="2" s="1"/>
  <c r="Q424" i="2" s="1"/>
  <c r="N423" i="2" l="1"/>
  <c r="H424" i="2" l="1"/>
  <c r="R424" i="2" s="1"/>
  <c r="I424" i="2" l="1"/>
  <c r="G425" i="2" l="1"/>
  <c r="Q425" i="2" s="1"/>
  <c r="N424" i="2"/>
  <c r="F425" i="2" l="1"/>
  <c r="E425" i="2" s="1"/>
  <c r="H425" i="2"/>
  <c r="R425" i="2" s="1"/>
  <c r="I425" i="2" l="1"/>
  <c r="G426" i="2" s="1"/>
  <c r="Q426" i="2" s="1"/>
  <c r="N425" i="2" l="1"/>
  <c r="H426" i="2"/>
  <c r="R426" i="2" s="1"/>
  <c r="I426" i="2" l="1"/>
  <c r="G427" i="2" s="1"/>
  <c r="Q427" i="2" s="1"/>
  <c r="N426" i="2" l="1"/>
  <c r="H427" i="2" l="1"/>
  <c r="R427" i="2" s="1"/>
  <c r="I427" i="2" l="1"/>
  <c r="G428" i="2" s="1"/>
  <c r="Q428" i="2" s="1"/>
  <c r="N427" i="2" l="1"/>
  <c r="H428" i="2" l="1"/>
  <c r="R428" i="2" s="1"/>
  <c r="I428" i="2" l="1"/>
  <c r="G429" i="2" s="1"/>
  <c r="Q429" i="2" s="1"/>
  <c r="N428" i="2" l="1"/>
  <c r="H429" i="2" l="1"/>
  <c r="R429" i="2" s="1"/>
  <c r="I429" i="2" l="1"/>
  <c r="G430" i="2" s="1"/>
  <c r="Q430" i="2" s="1"/>
  <c r="N429" i="2" l="1"/>
  <c r="H430" i="2" l="1"/>
  <c r="R430" i="2" s="1"/>
  <c r="I430" i="2" l="1"/>
  <c r="G431" i="2" s="1"/>
  <c r="Q431" i="2" s="1"/>
  <c r="N430" i="2" l="1"/>
  <c r="H431" i="2" l="1"/>
  <c r="R431" i="2" s="1"/>
  <c r="I431" i="2" l="1"/>
  <c r="G432" i="2" s="1"/>
  <c r="Q432" i="2" s="1"/>
  <c r="N431" i="2" l="1"/>
  <c r="H432" i="2" l="1"/>
  <c r="R432" i="2" s="1"/>
  <c r="I432" i="2" l="1"/>
  <c r="G433" i="2" s="1"/>
  <c r="Q433" i="2" s="1"/>
  <c r="N432" i="2" l="1"/>
  <c r="H433" i="2" l="1"/>
  <c r="R433" i="2" s="1"/>
  <c r="I433" i="2" l="1"/>
  <c r="G434" i="2" s="1"/>
  <c r="Q434" i="2" s="1"/>
  <c r="N433" i="2" l="1"/>
  <c r="H434" i="2" l="1"/>
  <c r="R434" i="2" s="1"/>
  <c r="I434" i="2" l="1"/>
  <c r="G435" i="2" s="1"/>
  <c r="Q435" i="2" s="1"/>
  <c r="N434" i="2" l="1"/>
  <c r="H435" i="2" l="1"/>
  <c r="R435" i="2" s="1"/>
  <c r="I435" i="2" l="1"/>
  <c r="G436" i="2" s="1"/>
  <c r="Q436" i="2" s="1"/>
  <c r="N435" i="2" l="1"/>
  <c r="H436" i="2" l="1"/>
  <c r="R436" i="2" s="1"/>
  <c r="I436" i="2" l="1"/>
  <c r="G437" i="2" l="1"/>
  <c r="Q437" i="2" s="1"/>
  <c r="N436" i="2"/>
  <c r="F437" i="2" l="1"/>
  <c r="E11" i="2"/>
  <c r="E437" i="2" l="1"/>
  <c r="H437" i="2"/>
  <c r="E10" i="2"/>
  <c r="E12" i="2" s="1"/>
  <c r="R437" i="2" l="1"/>
  <c r="I437" i="2"/>
  <c r="N437" i="2" s="1"/>
</calcChain>
</file>

<file path=xl/sharedStrings.xml><?xml version="1.0" encoding="utf-8"?>
<sst xmlns="http://schemas.openxmlformats.org/spreadsheetml/2006/main" count="46" uniqueCount="27">
  <si>
    <t>借入金</t>
    <rPh sb="0" eb="2">
      <t>カリイレ</t>
    </rPh>
    <rPh sb="2" eb="3">
      <t>キン</t>
    </rPh>
    <phoneticPr fontId="2"/>
  </si>
  <si>
    <t>月々</t>
    <rPh sb="0" eb="2">
      <t>ツキヅキ</t>
    </rPh>
    <phoneticPr fontId="2"/>
  </si>
  <si>
    <t>ボーナス</t>
    <phoneticPr fontId="2"/>
  </si>
  <si>
    <t>合計</t>
    <rPh sb="0" eb="2">
      <t>ゴウケイ</t>
    </rPh>
    <phoneticPr fontId="2"/>
  </si>
  <si>
    <t>返済期間</t>
    <rPh sb="0" eb="2">
      <t>ヘンサイ</t>
    </rPh>
    <rPh sb="2" eb="4">
      <t>キカン</t>
    </rPh>
    <phoneticPr fontId="2"/>
  </si>
  <si>
    <t>年</t>
    <rPh sb="0" eb="1">
      <t>ネン</t>
    </rPh>
    <phoneticPr fontId="2"/>
  </si>
  <si>
    <t>金利</t>
    <rPh sb="0" eb="2">
      <t>キンリ</t>
    </rPh>
    <phoneticPr fontId="2"/>
  </si>
  <si>
    <t>元金返済</t>
    <rPh sb="0" eb="2">
      <t>ガンキン</t>
    </rPh>
    <rPh sb="2" eb="4">
      <t>ヘンサイ</t>
    </rPh>
    <phoneticPr fontId="2"/>
  </si>
  <si>
    <t>利息総額</t>
    <rPh sb="0" eb="2">
      <t>リソク</t>
    </rPh>
    <rPh sb="2" eb="4">
      <t>ソウガク</t>
    </rPh>
    <phoneticPr fontId="2"/>
  </si>
  <si>
    <t>返済総額</t>
    <rPh sb="0" eb="4">
      <t>ヘンサイソウガク</t>
    </rPh>
    <phoneticPr fontId="2"/>
  </si>
  <si>
    <t>年数</t>
    <rPh sb="0" eb="2">
      <t>ネンスウ</t>
    </rPh>
    <phoneticPr fontId="2"/>
  </si>
  <si>
    <t>回数</t>
    <rPh sb="0" eb="2">
      <t>カイスウ</t>
    </rPh>
    <phoneticPr fontId="2"/>
  </si>
  <si>
    <t>返済金額</t>
    <rPh sb="0" eb="2">
      <t>ヘンサイ</t>
    </rPh>
    <rPh sb="2" eb="4">
      <t>キンガク</t>
    </rPh>
    <phoneticPr fontId="3"/>
  </si>
  <si>
    <t>月払い</t>
    <rPh sb="0" eb="1">
      <t>ツキ</t>
    </rPh>
    <rPh sb="1" eb="2">
      <t>バラ</t>
    </rPh>
    <phoneticPr fontId="2"/>
  </si>
  <si>
    <t>元利金</t>
    <rPh sb="0" eb="3">
      <t>ガンリキン</t>
    </rPh>
    <phoneticPr fontId="3"/>
  </si>
  <si>
    <t>利息</t>
    <rPh sb="0" eb="2">
      <t>リソク</t>
    </rPh>
    <phoneticPr fontId="3"/>
  </si>
  <si>
    <t>元金</t>
    <rPh sb="0" eb="2">
      <t>ガンキン</t>
    </rPh>
    <phoneticPr fontId="3"/>
  </si>
  <si>
    <t>残高</t>
    <rPh sb="0" eb="2">
      <t>ザンダカ</t>
    </rPh>
    <phoneticPr fontId="3"/>
  </si>
  <si>
    <t>ボーナス払い</t>
    <rPh sb="4" eb="5">
      <t>ハラ</t>
    </rPh>
    <phoneticPr fontId="2"/>
  </si>
  <si>
    <t>ローン残高</t>
    <rPh sb="3" eb="5">
      <t>ザンダカ</t>
    </rPh>
    <phoneticPr fontId="2"/>
  </si>
  <si>
    <t>返済年数</t>
    <rPh sb="0" eb="4">
      <t>ヘンサイネンスウ</t>
    </rPh>
    <phoneticPr fontId="2"/>
  </si>
  <si>
    <t>想定金利</t>
    <rPh sb="0" eb="2">
      <t>ソウテイ</t>
    </rPh>
    <rPh sb="2" eb="4">
      <t>キンリ</t>
    </rPh>
    <phoneticPr fontId="2"/>
  </si>
  <si>
    <t>配信開始日</t>
    <rPh sb="0" eb="2">
      <t>ハイシン</t>
    </rPh>
    <rPh sb="2" eb="4">
      <t>カイシ</t>
    </rPh>
    <rPh sb="4" eb="5">
      <t>ビ</t>
    </rPh>
    <phoneticPr fontId="8"/>
  </si>
  <si>
    <t>使用期限</t>
    <rPh sb="0" eb="4">
      <t>シヨウキゲン</t>
    </rPh>
    <phoneticPr fontId="8"/>
  </si>
  <si>
    <t>ステータス</t>
    <phoneticPr fontId="8"/>
  </si>
  <si>
    <t>※使用期間を過ぎると使用できなくなります</t>
    <rPh sb="1" eb="5">
      <t>シヨウキカン</t>
    </rPh>
    <rPh sb="6" eb="7">
      <t>ス</t>
    </rPh>
    <rPh sb="10" eb="12">
      <t>シヨウ</t>
    </rPh>
    <phoneticPr fontId="2"/>
  </si>
  <si>
    <t>1. 本資料の著作権は株式会社エフアンドエス・エキスパートに帰属します。
2. 本資料は配信動画の補足資料として、視聴者の実践支援のために使用期限までご利用いただけます。
3. 動画視聴者が個人利用する場合に限定して使用を許諾し、それ以外の方の閲覧、開示、使用は禁止いたします。
4. 本資料の全部または一部を引用・転載することはできません。
5. 計算詳細や端数処理は各金融機関によって異なります。計算結果や情報等に関して生じた損害に対しては一切の責任を負いません。
6. 本資料ならびに本資料のスクリーンショット等をインターネット等における開示は理由を問わず禁止いたします。
Copyright© 2023 F&amp;S-Expert ,Inc. All Rights Reserved.</t>
    <rPh sb="69" eb="73">
      <t>シヨウキゲン</t>
    </rPh>
    <rPh sb="76" eb="78">
      <t>リヨウ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</si>
</sst>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quot;～&quot;0&quot;年&quot;"/>
  </numFmts>
  <fonts count="16">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リュウミンライト－ＫＬ"/>
      <family val="3"/>
      <charset val="128"/>
    </font>
    <font>
      <sz val="8.5"/>
      <name val="游ゴシック"/>
      <family val="3"/>
      <charset val="128"/>
      <scheme val="minor"/>
    </font>
    <font>
      <sz val="8.5"/>
      <color theme="1"/>
      <name val="游ゴシック"/>
      <family val="3"/>
      <charset val="128"/>
      <scheme val="minor"/>
    </font>
    <font>
      <b/>
      <sz val="8.5"/>
      <color rgb="FFFF0000"/>
      <name val="游ゴシック"/>
      <family val="3"/>
      <charset val="128"/>
      <scheme val="minor"/>
    </font>
    <font>
      <sz val="8.5"/>
      <color theme="0"/>
      <name val="游ゴシック"/>
      <family val="3"/>
      <charset val="128"/>
      <scheme val="minor"/>
    </font>
    <font>
      <sz val="6"/>
      <name val="ＭＳ Ｐゴシック"/>
      <family val="3"/>
      <charset val="128"/>
    </font>
    <font>
      <sz val="8"/>
      <name val="游ゴシック"/>
      <family val="3"/>
      <charset val="128"/>
      <scheme val="minor"/>
    </font>
    <font>
      <sz val="8"/>
      <color rgb="FF2F2FFF"/>
      <name val="游ゴシック"/>
      <family val="3"/>
      <charset val="128"/>
      <scheme val="minor"/>
    </font>
    <font>
      <sz val="8"/>
      <color theme="1"/>
      <name val="游ゴシック"/>
      <family val="3"/>
      <charset val="128"/>
      <scheme val="minor"/>
    </font>
    <font>
      <sz val="6"/>
      <color rgb="FFFF4747"/>
      <name val="游ゴシック"/>
      <family val="3"/>
      <charset val="128"/>
      <scheme val="minor"/>
    </font>
    <font>
      <sz val="11"/>
      <color theme="0"/>
      <name val="Meiryo UI"/>
      <family val="3"/>
      <charset val="128"/>
    </font>
    <font>
      <sz val="8.5"/>
      <color theme="4"/>
      <name val="游ゴシック"/>
      <family val="3"/>
      <charset val="128"/>
      <scheme val="minor"/>
    </font>
    <font>
      <sz val="7"/>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B0E1E6"/>
        <bgColor indexed="64"/>
      </patternFill>
    </fill>
  </fills>
  <borders count="42">
    <border>
      <left/>
      <right/>
      <top/>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right/>
      <top style="dotted">
        <color indexed="64"/>
      </top>
      <bottom/>
      <diagonal/>
    </border>
    <border>
      <left style="dotted">
        <color indexed="64"/>
      </left>
      <right style="thin">
        <color indexed="64"/>
      </right>
      <top style="dotted">
        <color indexed="64"/>
      </top>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bottom/>
      <diagonal/>
    </border>
    <border>
      <left style="thin">
        <color indexed="64"/>
      </left>
      <right style="dotted">
        <color indexed="64"/>
      </right>
      <top style="thin">
        <color indexed="64"/>
      </top>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dotted">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28">
    <xf numFmtId="0" fontId="0" fillId="0" borderId="0" xfId="0">
      <alignment vertical="center"/>
    </xf>
    <xf numFmtId="14" fontId="9" fillId="0" borderId="35" xfId="0" applyNumberFormat="1" applyFont="1" applyBorder="1" applyAlignment="1" applyProtection="1">
      <alignment horizontal="center" vertical="center" shrinkToFit="1"/>
      <protection hidden="1"/>
    </xf>
    <xf numFmtId="0" fontId="10" fillId="0" borderId="32" xfId="0" applyFont="1" applyBorder="1" applyAlignment="1" applyProtection="1">
      <alignment horizontal="center" vertical="center" shrinkToFit="1"/>
      <protection hidden="1"/>
    </xf>
    <xf numFmtId="38" fontId="5" fillId="2" borderId="0" xfId="1" applyFont="1" applyFill="1" applyAlignment="1" applyProtection="1">
      <alignment vertical="center" shrinkToFit="1"/>
      <protection hidden="1"/>
    </xf>
    <xf numFmtId="0" fontId="5" fillId="2" borderId="19" xfId="0" applyFont="1" applyFill="1" applyBorder="1" applyAlignment="1" applyProtection="1">
      <alignment horizontal="center" vertical="center" shrinkToFit="1"/>
      <protection hidden="1"/>
    </xf>
    <xf numFmtId="0" fontId="5" fillId="2" borderId="0" xfId="0" applyFont="1" applyFill="1" applyAlignment="1" applyProtection="1">
      <alignment horizontal="right" vertical="center" shrinkToFit="1"/>
      <protection hidden="1"/>
    </xf>
    <xf numFmtId="0" fontId="9" fillId="0" borderId="11" xfId="0" applyFont="1" applyBorder="1" applyAlignment="1" applyProtection="1">
      <alignment horizontal="center" vertical="center" shrinkToFit="1"/>
      <protection hidden="1"/>
    </xf>
    <xf numFmtId="0" fontId="9" fillId="0" borderId="33" xfId="0" applyFont="1" applyBorder="1" applyAlignment="1" applyProtection="1">
      <alignment horizontal="center" vertical="center" shrinkToFit="1"/>
      <protection hidden="1"/>
    </xf>
    <xf numFmtId="0" fontId="9" fillId="0" borderId="30" xfId="0" applyFont="1" applyBorder="1" applyAlignment="1" applyProtection="1">
      <alignment horizontal="center" vertical="center" shrinkToFit="1"/>
      <protection hidden="1"/>
    </xf>
    <xf numFmtId="0" fontId="5" fillId="2" borderId="0" xfId="0" applyFont="1" applyFill="1" applyAlignment="1" applyProtection="1">
      <alignment vertical="center" shrinkToFit="1"/>
      <protection hidden="1"/>
    </xf>
    <xf numFmtId="0" fontId="7" fillId="2" borderId="0" xfId="0" applyFont="1" applyFill="1" applyAlignment="1" applyProtection="1">
      <alignment vertical="center" shrinkToFit="1"/>
      <protection hidden="1"/>
    </xf>
    <xf numFmtId="0" fontId="4" fillId="2" borderId="11" xfId="0" applyFont="1" applyFill="1" applyBorder="1" applyAlignment="1" applyProtection="1">
      <alignment horizontal="right" vertical="center" shrinkToFit="1"/>
      <protection hidden="1"/>
    </xf>
    <xf numFmtId="177" fontId="4" fillId="2" borderId="12" xfId="0" applyNumberFormat="1" applyFont="1" applyFill="1" applyBorder="1" applyAlignment="1" applyProtection="1">
      <alignment horizontal="left" vertical="center" shrinkToFit="1"/>
      <protection hidden="1"/>
    </xf>
    <xf numFmtId="14" fontId="9" fillId="0" borderId="15" xfId="0" applyNumberFormat="1" applyFont="1" applyBorder="1" applyAlignment="1" applyProtection="1">
      <alignment horizontal="center" vertical="center" shrinkToFit="1"/>
      <protection hidden="1"/>
    </xf>
    <xf numFmtId="0" fontId="4" fillId="2" borderId="13" xfId="0" applyFont="1" applyFill="1" applyBorder="1" applyAlignment="1" applyProtection="1">
      <alignment horizontal="right" vertical="center" shrinkToFit="1"/>
      <protection hidden="1"/>
    </xf>
    <xf numFmtId="177" fontId="4" fillId="2" borderId="14" xfId="0" applyNumberFormat="1" applyFont="1" applyFill="1" applyBorder="1" applyAlignment="1" applyProtection="1">
      <alignment horizontal="left" vertical="center" shrinkToFit="1"/>
      <protection hidden="1"/>
    </xf>
    <xf numFmtId="0" fontId="5" fillId="2" borderId="19" xfId="0" applyFont="1" applyFill="1" applyBorder="1" applyAlignment="1" applyProtection="1">
      <alignment vertical="center" shrinkToFit="1"/>
      <protection hidden="1"/>
    </xf>
    <xf numFmtId="38" fontId="5" fillId="2" borderId="0" xfId="1" applyFont="1" applyFill="1" applyAlignment="1" applyProtection="1">
      <alignment horizontal="right" vertical="center" shrinkToFit="1"/>
      <protection hidden="1"/>
    </xf>
    <xf numFmtId="0" fontId="4" fillId="2" borderId="15" xfId="0" applyFont="1" applyFill="1" applyBorder="1" applyAlignment="1" applyProtection="1">
      <alignment horizontal="right" vertical="center" shrinkToFit="1"/>
      <protection hidden="1"/>
    </xf>
    <xf numFmtId="177" fontId="4" fillId="2" borderId="16" xfId="0" applyNumberFormat="1" applyFont="1" applyFill="1" applyBorder="1" applyAlignment="1" applyProtection="1">
      <alignment horizontal="left" vertical="center" shrinkToFit="1"/>
      <protection hidden="1"/>
    </xf>
    <xf numFmtId="0" fontId="4" fillId="2" borderId="26" xfId="0" applyFont="1" applyFill="1" applyBorder="1" applyAlignment="1" applyProtection="1">
      <alignment horizontal="center" vertical="center" shrinkToFit="1"/>
      <protection hidden="1"/>
    </xf>
    <xf numFmtId="0" fontId="4" fillId="2" borderId="27" xfId="0" applyFont="1" applyFill="1" applyBorder="1" applyAlignment="1" applyProtection="1">
      <alignment horizontal="center" vertical="center" shrinkToFit="1"/>
      <protection hidden="1"/>
    </xf>
    <xf numFmtId="38" fontId="4" fillId="2" borderId="27" xfId="1" applyFont="1" applyFill="1" applyBorder="1" applyAlignment="1" applyProtection="1">
      <alignment horizontal="center" vertical="center" shrinkToFit="1"/>
      <protection hidden="1"/>
    </xf>
    <xf numFmtId="0" fontId="4" fillId="2" borderId="29" xfId="0" applyFont="1" applyFill="1" applyBorder="1" applyAlignment="1" applyProtection="1">
      <alignment horizontal="center" vertical="center" shrinkToFit="1"/>
      <protection hidden="1"/>
    </xf>
    <xf numFmtId="38" fontId="4" fillId="2" borderId="29" xfId="1" applyFont="1" applyFill="1" applyBorder="1" applyAlignment="1" applyProtection="1">
      <alignment horizontal="center" vertical="center" shrinkToFit="1"/>
      <protection hidden="1"/>
    </xf>
    <xf numFmtId="38" fontId="7" fillId="2" borderId="0" xfId="0" applyNumberFormat="1" applyFont="1" applyFill="1" applyAlignment="1" applyProtection="1">
      <alignment vertical="center" shrinkToFit="1"/>
      <protection hidden="1"/>
    </xf>
    <xf numFmtId="0" fontId="5" fillId="2" borderId="2" xfId="0" applyFont="1" applyFill="1" applyBorder="1" applyAlignment="1" applyProtection="1">
      <alignment vertical="center" shrinkToFit="1"/>
      <protection hidden="1"/>
    </xf>
    <xf numFmtId="10" fontId="5" fillId="2" borderId="2" xfId="0" applyNumberFormat="1" applyFont="1" applyFill="1" applyBorder="1" applyAlignment="1" applyProtection="1">
      <alignment vertical="center" shrinkToFit="1"/>
      <protection hidden="1"/>
    </xf>
    <xf numFmtId="38" fontId="5" fillId="2" borderId="3" xfId="0" applyNumberFormat="1" applyFont="1" applyFill="1" applyBorder="1" applyAlignment="1" applyProtection="1">
      <alignment vertical="center" shrinkToFit="1"/>
      <protection hidden="1"/>
    </xf>
    <xf numFmtId="38" fontId="5" fillId="2" borderId="21" xfId="1" applyFont="1" applyFill="1" applyBorder="1" applyAlignment="1" applyProtection="1">
      <alignment vertical="center" shrinkToFit="1"/>
      <protection hidden="1"/>
    </xf>
    <xf numFmtId="38" fontId="5" fillId="2" borderId="2" xfId="1" applyFont="1" applyFill="1" applyBorder="1" applyAlignment="1" applyProtection="1">
      <alignment vertical="center" shrinkToFit="1"/>
      <protection hidden="1"/>
    </xf>
    <xf numFmtId="38" fontId="5" fillId="2" borderId="3" xfId="1" applyFont="1" applyFill="1" applyBorder="1" applyAlignment="1" applyProtection="1">
      <alignment vertical="center" shrinkToFit="1"/>
      <protection hidden="1"/>
    </xf>
    <xf numFmtId="0" fontId="4" fillId="2" borderId="21" xfId="0" applyFont="1" applyFill="1" applyBorder="1" applyAlignment="1" applyProtection="1">
      <alignment horizontal="right" vertical="center" shrinkToFit="1"/>
      <protection hidden="1"/>
    </xf>
    <xf numFmtId="0" fontId="4" fillId="2" borderId="2" xfId="0" applyFont="1" applyFill="1" applyBorder="1" applyAlignment="1" applyProtection="1">
      <alignment horizontal="right" vertical="center" shrinkToFit="1"/>
      <protection hidden="1"/>
    </xf>
    <xf numFmtId="38" fontId="4" fillId="2" borderId="3" xfId="1" applyFont="1" applyFill="1" applyBorder="1" applyAlignment="1" applyProtection="1">
      <alignment horizontal="right" vertical="center" shrinkToFit="1"/>
      <protection hidden="1"/>
    </xf>
    <xf numFmtId="38" fontId="5" fillId="2" borderId="30" xfId="1" applyFont="1" applyFill="1" applyBorder="1" applyAlignment="1" applyProtection="1">
      <alignment vertical="center" shrinkToFit="1"/>
      <protection hidden="1"/>
    </xf>
    <xf numFmtId="0" fontId="5" fillId="2" borderId="4" xfId="0" applyFont="1" applyFill="1" applyBorder="1" applyAlignment="1" applyProtection="1">
      <alignment vertical="center" shrinkToFit="1"/>
      <protection hidden="1"/>
    </xf>
    <xf numFmtId="10" fontId="5" fillId="2" borderId="4" xfId="0" applyNumberFormat="1" applyFont="1" applyFill="1" applyBorder="1" applyAlignment="1" applyProtection="1">
      <alignment vertical="center" shrinkToFit="1"/>
      <protection hidden="1"/>
    </xf>
    <xf numFmtId="38" fontId="5" fillId="2" borderId="5" xfId="0" applyNumberFormat="1" applyFont="1" applyFill="1" applyBorder="1" applyAlignment="1" applyProtection="1">
      <alignment vertical="center" shrinkToFit="1"/>
      <protection hidden="1"/>
    </xf>
    <xf numFmtId="38" fontId="5" fillId="2" borderId="24" xfId="1" applyFont="1" applyFill="1" applyBorder="1" applyAlignment="1" applyProtection="1">
      <alignment vertical="center" shrinkToFit="1"/>
      <protection hidden="1"/>
    </xf>
    <xf numFmtId="38" fontId="5" fillId="2" borderId="4" xfId="1" applyFont="1" applyFill="1" applyBorder="1" applyAlignment="1" applyProtection="1">
      <alignment vertical="center" shrinkToFit="1"/>
      <protection hidden="1"/>
    </xf>
    <xf numFmtId="38" fontId="5" fillId="2" borderId="5" xfId="1" applyFont="1" applyFill="1" applyBorder="1" applyAlignment="1" applyProtection="1">
      <alignment vertical="center" shrinkToFit="1"/>
      <protection hidden="1"/>
    </xf>
    <xf numFmtId="0" fontId="4" fillId="2" borderId="24" xfId="0" applyFont="1" applyFill="1" applyBorder="1" applyAlignment="1" applyProtection="1">
      <alignment horizontal="right" vertical="center" shrinkToFit="1"/>
      <protection hidden="1"/>
    </xf>
    <xf numFmtId="0" fontId="4" fillId="2" borderId="4" xfId="0" applyFont="1" applyFill="1" applyBorder="1" applyAlignment="1" applyProtection="1">
      <alignment horizontal="right" vertical="center" shrinkToFit="1"/>
      <protection hidden="1"/>
    </xf>
    <xf numFmtId="38" fontId="4" fillId="2" borderId="5" xfId="1" applyFont="1" applyFill="1" applyBorder="1" applyAlignment="1" applyProtection="1">
      <alignment horizontal="right" vertical="center" shrinkToFit="1"/>
      <protection hidden="1"/>
    </xf>
    <xf numFmtId="38" fontId="5" fillId="2" borderId="31" xfId="1" applyFont="1" applyFill="1" applyBorder="1" applyAlignment="1" applyProtection="1">
      <alignment vertical="center" shrinkToFit="1"/>
      <protection hidden="1"/>
    </xf>
    <xf numFmtId="38" fontId="4" fillId="2" borderId="24" xfId="1" applyFont="1" applyFill="1" applyBorder="1" applyAlignment="1" applyProtection="1">
      <alignment horizontal="right" vertical="center" shrinkToFit="1"/>
      <protection hidden="1"/>
    </xf>
    <xf numFmtId="38" fontId="4" fillId="2" borderId="4" xfId="1" applyFont="1" applyFill="1" applyBorder="1" applyAlignment="1" applyProtection="1">
      <alignment horizontal="right" vertical="center" shrinkToFit="1"/>
      <protection hidden="1"/>
    </xf>
    <xf numFmtId="38" fontId="4" fillId="2" borderId="4" xfId="0" applyNumberFormat="1" applyFont="1" applyFill="1" applyBorder="1" applyAlignment="1" applyProtection="1">
      <alignment horizontal="right" vertical="center" shrinkToFit="1"/>
      <protection hidden="1"/>
    </xf>
    <xf numFmtId="0" fontId="5" fillId="2" borderId="6" xfId="0" applyFont="1" applyFill="1" applyBorder="1" applyAlignment="1" applyProtection="1">
      <alignment vertical="center" shrinkToFit="1"/>
      <protection hidden="1"/>
    </xf>
    <xf numFmtId="10" fontId="5" fillId="2" borderId="6" xfId="2" applyNumberFormat="1" applyFont="1" applyFill="1" applyBorder="1" applyAlignment="1" applyProtection="1">
      <alignment vertical="center" shrinkToFit="1"/>
      <protection hidden="1"/>
    </xf>
    <xf numFmtId="38" fontId="5" fillId="2" borderId="7" xfId="0" applyNumberFormat="1" applyFont="1" applyFill="1" applyBorder="1" applyAlignment="1" applyProtection="1">
      <alignment vertical="center" shrinkToFit="1"/>
      <protection hidden="1"/>
    </xf>
    <xf numFmtId="38" fontId="5" fillId="2" borderId="23" xfId="1" applyFont="1" applyFill="1" applyBorder="1" applyAlignment="1" applyProtection="1">
      <alignment vertical="center" shrinkToFit="1"/>
      <protection hidden="1"/>
    </xf>
    <xf numFmtId="38" fontId="5" fillId="2" borderId="6" xfId="1" applyFont="1" applyFill="1" applyBorder="1" applyAlignment="1" applyProtection="1">
      <alignment vertical="center" shrinkToFit="1"/>
      <protection hidden="1"/>
    </xf>
    <xf numFmtId="38" fontId="5" fillId="2" borderId="7" xfId="1" applyFont="1" applyFill="1" applyBorder="1" applyAlignment="1" applyProtection="1">
      <alignment vertical="center" shrinkToFit="1"/>
      <protection hidden="1"/>
    </xf>
    <xf numFmtId="38" fontId="4" fillId="2" borderId="23" xfId="1" applyFont="1" applyFill="1" applyBorder="1" applyAlignment="1" applyProtection="1">
      <alignment horizontal="right" vertical="center" shrinkToFit="1"/>
      <protection hidden="1"/>
    </xf>
    <xf numFmtId="38" fontId="4" fillId="2" borderId="6" xfId="1" applyFont="1" applyFill="1" applyBorder="1" applyAlignment="1" applyProtection="1">
      <alignment horizontal="right" vertical="center" shrinkToFit="1"/>
      <protection hidden="1"/>
    </xf>
    <xf numFmtId="38" fontId="4" fillId="2" borderId="6" xfId="0" applyNumberFormat="1" applyFont="1" applyFill="1" applyBorder="1" applyAlignment="1" applyProtection="1">
      <alignment horizontal="right" vertical="center" shrinkToFit="1"/>
      <protection hidden="1"/>
    </xf>
    <xf numFmtId="38" fontId="4" fillId="2" borderId="7" xfId="1" applyFont="1" applyFill="1" applyBorder="1" applyAlignment="1" applyProtection="1">
      <alignment horizontal="right" vertical="center" shrinkToFit="1"/>
      <protection hidden="1"/>
    </xf>
    <xf numFmtId="38" fontId="5" fillId="2" borderId="32" xfId="1" applyFont="1" applyFill="1" applyBorder="1" applyAlignment="1" applyProtection="1">
      <alignment vertical="center" shrinkToFit="1"/>
      <protection hidden="1"/>
    </xf>
    <xf numFmtId="38" fontId="5" fillId="2" borderId="33" xfId="1" applyFont="1" applyFill="1" applyBorder="1" applyAlignment="1" applyProtection="1">
      <alignment vertical="center" shrinkToFit="1"/>
      <protection hidden="1"/>
    </xf>
    <xf numFmtId="38" fontId="5" fillId="2" borderId="34" xfId="1" applyFont="1" applyFill="1" applyBorder="1" applyAlignment="1" applyProtection="1">
      <alignment vertical="center" shrinkToFit="1"/>
      <protection hidden="1"/>
    </xf>
    <xf numFmtId="38" fontId="5" fillId="2" borderId="35" xfId="1" applyFont="1" applyFill="1" applyBorder="1" applyAlignment="1" applyProtection="1">
      <alignment vertical="center" shrinkToFit="1"/>
      <protection hidden="1"/>
    </xf>
    <xf numFmtId="0" fontId="4" fillId="2" borderId="23" xfId="0" applyFont="1" applyFill="1" applyBorder="1" applyAlignment="1" applyProtection="1">
      <alignment horizontal="center" vertical="center" shrinkToFit="1"/>
      <protection hidden="1"/>
    </xf>
    <xf numFmtId="0" fontId="5" fillId="3" borderId="39" xfId="0" applyFont="1" applyFill="1" applyBorder="1" applyAlignment="1" applyProtection="1">
      <alignment vertical="center" shrinkToFit="1"/>
      <protection locked="0"/>
    </xf>
    <xf numFmtId="10" fontId="4" fillId="3" borderId="3" xfId="2" applyNumberFormat="1" applyFont="1" applyFill="1" applyBorder="1" applyAlignment="1" applyProtection="1">
      <alignment horizontal="center" vertical="center" shrinkToFit="1"/>
      <protection locked="0"/>
    </xf>
    <xf numFmtId="10" fontId="4" fillId="3" borderId="5" xfId="2" applyNumberFormat="1" applyFont="1" applyFill="1" applyBorder="1" applyAlignment="1" applyProtection="1">
      <alignment horizontal="center" vertical="center" shrinkToFit="1"/>
      <protection locked="0"/>
    </xf>
    <xf numFmtId="10" fontId="4" fillId="3" borderId="7" xfId="2" applyNumberFormat="1" applyFont="1" applyFill="1" applyBorder="1" applyAlignment="1" applyProtection="1">
      <alignment horizontal="center" vertical="center" shrinkToFit="1"/>
      <protection locked="0"/>
    </xf>
    <xf numFmtId="0" fontId="11" fillId="2" borderId="0" xfId="0" applyFont="1" applyFill="1" applyProtection="1">
      <alignment vertical="center"/>
      <protection hidden="1"/>
    </xf>
    <xf numFmtId="0" fontId="13" fillId="2" borderId="0" xfId="0" applyFont="1" applyFill="1" applyAlignment="1" applyProtection="1">
      <alignment horizontal="center" vertical="center"/>
      <protection hidden="1"/>
    </xf>
    <xf numFmtId="0" fontId="14" fillId="2" borderId="0" xfId="0" applyFont="1" applyFill="1" applyAlignment="1" applyProtection="1">
      <alignment horizontal="right" vertical="center" shrinkToFit="1"/>
      <protection hidden="1"/>
    </xf>
    <xf numFmtId="0" fontId="12" fillId="2" borderId="0" xfId="0" applyFont="1" applyFill="1" applyProtection="1">
      <alignment vertical="center"/>
      <protection hidden="1"/>
    </xf>
    <xf numFmtId="0" fontId="7" fillId="2" borderId="0" xfId="0" applyFont="1" applyFill="1" applyAlignment="1" applyProtection="1">
      <alignment vertical="center" wrapText="1" shrinkToFit="1"/>
      <protection hidden="1"/>
    </xf>
    <xf numFmtId="0" fontId="7" fillId="2" borderId="0" xfId="0" applyFont="1" applyFill="1" applyAlignment="1" applyProtection="1">
      <alignment horizontal="center" vertical="center" shrinkToFit="1"/>
      <protection hidden="1"/>
    </xf>
    <xf numFmtId="0" fontId="4" fillId="2" borderId="0" xfId="0" applyFont="1" applyFill="1" applyAlignment="1" applyProtection="1">
      <alignment horizontal="center" vertical="center" shrinkToFit="1"/>
      <protection hidden="1"/>
    </xf>
    <xf numFmtId="38" fontId="4" fillId="2" borderId="0" xfId="1" applyFont="1" applyFill="1" applyBorder="1" applyAlignment="1" applyProtection="1">
      <alignment horizontal="center" vertical="center" shrinkToFit="1"/>
      <protection hidden="1"/>
    </xf>
    <xf numFmtId="38" fontId="5" fillId="2" borderId="0" xfId="1" applyFont="1" applyFill="1" applyBorder="1" applyAlignment="1" applyProtection="1">
      <alignment horizontal="center" vertical="center" shrinkToFit="1"/>
      <protection hidden="1"/>
    </xf>
    <xf numFmtId="0" fontId="4" fillId="2" borderId="6" xfId="0" applyFont="1" applyFill="1" applyBorder="1" applyAlignment="1" applyProtection="1">
      <alignment horizontal="center" vertical="center" shrinkToFit="1"/>
      <protection hidden="1"/>
    </xf>
    <xf numFmtId="38" fontId="4" fillId="2" borderId="6" xfId="1" applyFont="1" applyFill="1" applyBorder="1" applyAlignment="1" applyProtection="1">
      <alignment horizontal="center" vertical="center" shrinkToFit="1"/>
      <protection hidden="1"/>
    </xf>
    <xf numFmtId="0" fontId="4" fillId="2" borderId="7" xfId="0" applyFont="1" applyFill="1" applyBorder="1" applyAlignment="1" applyProtection="1">
      <alignment horizontal="center" vertical="center" shrinkToFit="1"/>
      <protection hidden="1"/>
    </xf>
    <xf numFmtId="38" fontId="4" fillId="2" borderId="7" xfId="1" applyFont="1" applyFill="1" applyBorder="1" applyAlignment="1" applyProtection="1">
      <alignment horizontal="center" vertical="center" shrinkToFit="1"/>
      <protection hidden="1"/>
    </xf>
    <xf numFmtId="0" fontId="4" fillId="2" borderId="21" xfId="0" applyFont="1" applyFill="1" applyBorder="1" applyAlignment="1" applyProtection="1">
      <alignment horizontal="center" vertical="center" shrinkToFit="1"/>
      <protection hidden="1"/>
    </xf>
    <xf numFmtId="0" fontId="4" fillId="2" borderId="24" xfId="0" applyFont="1" applyFill="1" applyBorder="1" applyAlignment="1" applyProtection="1">
      <alignment horizontal="center" vertical="center" shrinkToFit="1"/>
      <protection hidden="1"/>
    </xf>
    <xf numFmtId="0" fontId="4" fillId="2" borderId="23" xfId="0" applyFont="1" applyFill="1" applyBorder="1" applyAlignment="1" applyProtection="1">
      <alignment horizontal="center" vertical="center" shrinkToFit="1"/>
      <protection hidden="1"/>
    </xf>
    <xf numFmtId="176" fontId="5" fillId="2" borderId="2" xfId="0" applyNumberFormat="1" applyFont="1" applyFill="1" applyBorder="1" applyAlignment="1" applyProtection="1">
      <alignment horizontal="right" vertical="center" shrinkToFit="1"/>
      <protection hidden="1"/>
    </xf>
    <xf numFmtId="176" fontId="5" fillId="2" borderId="3" xfId="0" applyNumberFormat="1" applyFont="1" applyFill="1" applyBorder="1" applyAlignment="1" applyProtection="1">
      <alignment horizontal="right" vertical="center" shrinkToFit="1"/>
      <protection hidden="1"/>
    </xf>
    <xf numFmtId="176" fontId="5" fillId="2" borderId="6" xfId="0" applyNumberFormat="1" applyFont="1" applyFill="1" applyBorder="1" applyAlignment="1" applyProtection="1">
      <alignment horizontal="right" vertical="center" shrinkToFit="1"/>
      <protection hidden="1"/>
    </xf>
    <xf numFmtId="176" fontId="5" fillId="2" borderId="7" xfId="0" applyNumberFormat="1" applyFont="1" applyFill="1" applyBorder="1" applyAlignment="1" applyProtection="1">
      <alignment horizontal="right" vertical="center" shrinkToFit="1"/>
      <protection hidden="1"/>
    </xf>
    <xf numFmtId="176" fontId="5" fillId="2" borderId="9" xfId="0" applyNumberFormat="1" applyFont="1" applyFill="1" applyBorder="1" applyAlignment="1" applyProtection="1">
      <alignment horizontal="right" vertical="center" shrinkToFit="1"/>
      <protection hidden="1"/>
    </xf>
    <xf numFmtId="176" fontId="5" fillId="2" borderId="10" xfId="0" applyNumberFormat="1" applyFont="1" applyFill="1" applyBorder="1" applyAlignment="1" applyProtection="1">
      <alignment horizontal="right" vertical="center" shrinkToFit="1"/>
      <protection hidden="1"/>
    </xf>
    <xf numFmtId="176" fontId="5" fillId="2" borderId="16" xfId="0" applyNumberFormat="1" applyFont="1" applyFill="1" applyBorder="1" applyAlignment="1" applyProtection="1">
      <alignment horizontal="right" vertical="center" shrinkToFit="1"/>
      <protection hidden="1"/>
    </xf>
    <xf numFmtId="176" fontId="4" fillId="3" borderId="25" xfId="1" applyNumberFormat="1" applyFont="1" applyFill="1" applyBorder="1" applyAlignment="1" applyProtection="1">
      <alignment horizontal="right" vertical="center" shrinkToFit="1"/>
      <protection locked="0"/>
    </xf>
    <xf numFmtId="176" fontId="4" fillId="3" borderId="31" xfId="1" applyNumberFormat="1" applyFont="1" applyFill="1" applyBorder="1" applyAlignment="1" applyProtection="1">
      <alignment horizontal="right" vertical="center" shrinkToFit="1"/>
      <protection locked="0"/>
    </xf>
    <xf numFmtId="0" fontId="4" fillId="2" borderId="2" xfId="0" applyFont="1" applyFill="1" applyBorder="1" applyAlignment="1" applyProtection="1">
      <alignment horizontal="center" vertical="center" shrinkToFit="1"/>
      <protection hidden="1"/>
    </xf>
    <xf numFmtId="0" fontId="4" fillId="2" borderId="3" xfId="0" applyFont="1" applyFill="1" applyBorder="1" applyAlignment="1" applyProtection="1">
      <alignment horizontal="center" vertical="center" shrinkToFit="1"/>
      <protection hidden="1"/>
    </xf>
    <xf numFmtId="0" fontId="4" fillId="2" borderId="4" xfId="0" applyFont="1" applyFill="1" applyBorder="1" applyAlignment="1" applyProtection="1">
      <alignment horizontal="center" vertical="center" shrinkToFit="1"/>
      <protection hidden="1"/>
    </xf>
    <xf numFmtId="0" fontId="4" fillId="2" borderId="5" xfId="0" applyFont="1" applyFill="1" applyBorder="1" applyAlignment="1" applyProtection="1">
      <alignment horizontal="center" vertical="center" shrinkToFit="1"/>
      <protection hidden="1"/>
    </xf>
    <xf numFmtId="0" fontId="5" fillId="2" borderId="6" xfId="0" applyFont="1" applyFill="1" applyBorder="1" applyAlignment="1" applyProtection="1">
      <alignment horizontal="center" vertical="center" shrinkToFit="1"/>
      <protection hidden="1"/>
    </xf>
    <xf numFmtId="0" fontId="5" fillId="2" borderId="7" xfId="0" applyFont="1" applyFill="1" applyBorder="1" applyAlignment="1" applyProtection="1">
      <alignment horizontal="center" vertical="center" shrinkToFit="1"/>
      <protection hidden="1"/>
    </xf>
    <xf numFmtId="0" fontId="5" fillId="2" borderId="37" xfId="0" applyFont="1" applyFill="1" applyBorder="1" applyAlignment="1" applyProtection="1">
      <alignment horizontal="center" vertical="center" shrinkToFit="1"/>
      <protection hidden="1"/>
    </xf>
    <xf numFmtId="0" fontId="5" fillId="2" borderId="36" xfId="0" applyFont="1" applyFill="1" applyBorder="1" applyAlignment="1" applyProtection="1">
      <alignment horizontal="center" vertical="center" shrinkToFit="1"/>
      <protection hidden="1"/>
    </xf>
    <xf numFmtId="0" fontId="5" fillId="2" borderId="8" xfId="0" applyFont="1" applyFill="1" applyBorder="1" applyAlignment="1" applyProtection="1">
      <alignment horizontal="center" vertical="center" shrinkToFit="1"/>
      <protection hidden="1"/>
    </xf>
    <xf numFmtId="0" fontId="4" fillId="2" borderId="27" xfId="0" applyFont="1" applyFill="1" applyBorder="1" applyAlignment="1" applyProtection="1">
      <alignment horizontal="center" vertical="center" shrinkToFit="1"/>
      <protection hidden="1"/>
    </xf>
    <xf numFmtId="0" fontId="4" fillId="2" borderId="22" xfId="0" applyFont="1" applyFill="1" applyBorder="1" applyAlignment="1" applyProtection="1">
      <alignment horizontal="center" vertical="center" shrinkToFit="1"/>
      <protection hidden="1"/>
    </xf>
    <xf numFmtId="0" fontId="4" fillId="2" borderId="28" xfId="0" applyFont="1" applyFill="1" applyBorder="1" applyAlignment="1" applyProtection="1">
      <alignment horizontal="center" vertical="center" shrinkToFit="1"/>
      <protection hidden="1"/>
    </xf>
    <xf numFmtId="0" fontId="5" fillId="2" borderId="21" xfId="0" applyFont="1" applyFill="1" applyBorder="1" applyAlignment="1" applyProtection="1">
      <alignment horizontal="center" vertical="center" shrinkToFit="1"/>
      <protection hidden="1"/>
    </xf>
    <xf numFmtId="0" fontId="5" fillId="2" borderId="2" xfId="0" applyFont="1" applyFill="1" applyBorder="1" applyAlignment="1" applyProtection="1">
      <alignment horizontal="center" vertical="center" shrinkToFit="1"/>
      <protection hidden="1"/>
    </xf>
    <xf numFmtId="0" fontId="5" fillId="2" borderId="3" xfId="0" applyFont="1" applyFill="1" applyBorder="1" applyAlignment="1" applyProtection="1">
      <alignment horizontal="center" vertical="center" shrinkToFit="1"/>
      <protection hidden="1"/>
    </xf>
    <xf numFmtId="0" fontId="4" fillId="2" borderId="26" xfId="0" applyFont="1" applyFill="1" applyBorder="1" applyAlignment="1" applyProtection="1">
      <alignment horizontal="center" vertical="center" shrinkToFit="1"/>
      <protection hidden="1"/>
    </xf>
    <xf numFmtId="38" fontId="5" fillId="2" borderId="20" xfId="1" applyFont="1" applyFill="1" applyBorder="1" applyAlignment="1" applyProtection="1">
      <alignment horizontal="center" vertical="center" shrinkToFit="1"/>
      <protection hidden="1"/>
    </xf>
    <xf numFmtId="0" fontId="5" fillId="2" borderId="24" xfId="0" applyFont="1" applyFill="1" applyBorder="1" applyAlignment="1" applyProtection="1">
      <alignment horizontal="center" vertical="center" shrinkToFit="1"/>
      <protection hidden="1"/>
    </xf>
    <xf numFmtId="0" fontId="5" fillId="2" borderId="23" xfId="0" applyFont="1" applyFill="1" applyBorder="1" applyAlignment="1" applyProtection="1">
      <alignment horizontal="center" vertical="center" shrinkToFit="1"/>
      <protection hidden="1"/>
    </xf>
    <xf numFmtId="0" fontId="14" fillId="2" borderId="0" xfId="0" applyFont="1" applyFill="1" applyAlignment="1" applyProtection="1">
      <alignment horizontal="left" vertical="top" wrapText="1" shrinkToFit="1"/>
      <protection hidden="1"/>
    </xf>
    <xf numFmtId="0" fontId="14" fillId="2" borderId="0" xfId="0" applyFont="1" applyFill="1" applyAlignment="1" applyProtection="1">
      <alignment horizontal="left" vertical="top" shrinkToFit="1"/>
      <protection hidden="1"/>
    </xf>
    <xf numFmtId="0" fontId="15" fillId="2" borderId="1" xfId="0" applyFont="1" applyFill="1" applyBorder="1" applyAlignment="1" applyProtection="1">
      <alignment horizontal="left" vertical="center" wrapText="1" indent="1" shrinkToFit="1"/>
      <protection hidden="1"/>
    </xf>
    <xf numFmtId="0" fontId="15" fillId="2" borderId="38" xfId="0" applyFont="1" applyFill="1" applyBorder="1" applyAlignment="1" applyProtection="1">
      <alignment horizontal="left" vertical="center" indent="1" shrinkToFit="1"/>
      <protection hidden="1"/>
    </xf>
    <xf numFmtId="0" fontId="15" fillId="2" borderId="40" xfId="0" applyFont="1" applyFill="1" applyBorder="1" applyAlignment="1" applyProtection="1">
      <alignment horizontal="left" vertical="center" indent="1" shrinkToFit="1"/>
      <protection hidden="1"/>
    </xf>
    <xf numFmtId="0" fontId="4" fillId="2" borderId="6" xfId="0" applyFont="1" applyFill="1" applyBorder="1" applyAlignment="1" applyProtection="1">
      <alignment horizontal="center" vertical="center" shrinkToFit="1"/>
      <protection hidden="1"/>
    </xf>
    <xf numFmtId="0" fontId="4" fillId="2" borderId="41" xfId="0" applyFont="1" applyFill="1" applyBorder="1" applyAlignment="1" applyProtection="1">
      <alignment horizontal="center" vertical="center" shrinkToFit="1"/>
      <protection hidden="1"/>
    </xf>
    <xf numFmtId="0" fontId="5" fillId="2" borderId="17" xfId="0" applyFont="1" applyFill="1" applyBorder="1" applyAlignment="1" applyProtection="1">
      <alignment horizontal="center" vertical="center" shrinkToFit="1"/>
      <protection hidden="1"/>
    </xf>
    <xf numFmtId="0" fontId="5" fillId="2" borderId="18" xfId="0" applyFont="1" applyFill="1" applyBorder="1" applyAlignment="1" applyProtection="1">
      <alignment horizontal="center" vertical="center" shrinkToFit="1"/>
      <protection hidden="1"/>
    </xf>
    <xf numFmtId="0" fontId="5" fillId="2" borderId="9" xfId="0" applyFont="1" applyFill="1" applyBorder="1" applyAlignment="1" applyProtection="1">
      <alignment horizontal="center" vertical="center" shrinkToFit="1"/>
      <protection hidden="1"/>
    </xf>
    <xf numFmtId="0" fontId="5" fillId="2" borderId="1" xfId="0" applyFont="1" applyFill="1" applyBorder="1" applyAlignment="1" applyProtection="1">
      <alignment horizontal="center" vertical="center" shrinkToFit="1"/>
      <protection hidden="1"/>
    </xf>
    <xf numFmtId="0" fontId="5" fillId="2" borderId="38" xfId="0" applyFont="1" applyFill="1" applyBorder="1" applyAlignment="1" applyProtection="1">
      <alignment horizontal="center" vertical="center" shrinkToFit="1"/>
      <protection hidden="1"/>
    </xf>
    <xf numFmtId="0" fontId="5" fillId="2" borderId="40" xfId="0" applyFont="1" applyFill="1" applyBorder="1" applyAlignment="1" applyProtection="1">
      <alignment horizontal="center" vertical="center" shrinkToFit="1"/>
      <protection hidden="1"/>
    </xf>
    <xf numFmtId="0" fontId="6" fillId="2" borderId="38" xfId="0" applyFont="1" applyFill="1" applyBorder="1" applyAlignment="1" applyProtection="1">
      <alignment horizontal="center" vertical="center" shrinkToFit="1"/>
      <protection hidden="1"/>
    </xf>
    <xf numFmtId="176" fontId="4" fillId="3" borderId="22" xfId="1" applyNumberFormat="1" applyFont="1" applyFill="1" applyBorder="1" applyAlignment="1" applyProtection="1">
      <alignment horizontal="right" vertical="center" shrinkToFit="1"/>
      <protection locked="0"/>
    </xf>
    <xf numFmtId="176" fontId="4" fillId="3" borderId="30" xfId="1" applyNumberFormat="1" applyFont="1" applyFill="1" applyBorder="1" applyAlignment="1" applyProtection="1">
      <alignment horizontal="right" vertical="center" shrinkToFit="1"/>
      <protection locked="0"/>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B3BEE3"/>
      <color rgb="FFB0E1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元金返済と利息、ローン残高の推移</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7.6298391866286452E-2"/>
          <c:y val="2.3014739812353264E-2"/>
          <c:w val="0.85473660305633115"/>
          <c:h val="0.89469034960823046"/>
        </c:manualLayout>
      </c:layout>
      <c:barChart>
        <c:barDir val="col"/>
        <c:grouping val="stacked"/>
        <c:varyColors val="0"/>
        <c:ser>
          <c:idx val="1"/>
          <c:order val="0"/>
          <c:tx>
            <c:strRef>
              <c:f>償還予定表!$Q$17</c:f>
              <c:strCache>
                <c:ptCount val="1"/>
                <c:pt idx="0">
                  <c:v>利息</c:v>
                </c:pt>
              </c:strCache>
            </c:strRef>
          </c:tx>
          <c:spPr>
            <a:solidFill>
              <a:srgbClr val="FF0000"/>
            </a:solidFill>
            <a:ln>
              <a:noFill/>
            </a:ln>
            <a:effectLst/>
          </c:spPr>
          <c:invertIfNegative val="0"/>
          <c:cat>
            <c:strRef>
              <c:f>償還予定表!$B$18:$B$437</c:f>
              <c:strCache>
                <c:ptCount val="397"/>
                <c:pt idx="0">
                  <c:v>1年目</c:v>
                </c:pt>
                <c:pt idx="12">
                  <c:v>2年目</c:v>
                </c:pt>
                <c:pt idx="24">
                  <c:v>3年目</c:v>
                </c:pt>
                <c:pt idx="36">
                  <c:v>4年目</c:v>
                </c:pt>
                <c:pt idx="48">
                  <c:v>5年目</c:v>
                </c:pt>
                <c:pt idx="60">
                  <c:v>6年目</c:v>
                </c:pt>
                <c:pt idx="72">
                  <c:v>7年目</c:v>
                </c:pt>
                <c:pt idx="84">
                  <c:v>8年目</c:v>
                </c:pt>
                <c:pt idx="96">
                  <c:v>9年目</c:v>
                </c:pt>
                <c:pt idx="108">
                  <c:v>10年目</c:v>
                </c:pt>
                <c:pt idx="120">
                  <c:v>11年目</c:v>
                </c:pt>
                <c:pt idx="132">
                  <c:v>12年目</c:v>
                </c:pt>
                <c:pt idx="144">
                  <c:v>13年目</c:v>
                </c:pt>
                <c:pt idx="156">
                  <c:v>14年目</c:v>
                </c:pt>
                <c:pt idx="168">
                  <c:v>15年目</c:v>
                </c:pt>
                <c:pt idx="180">
                  <c:v>16年目</c:v>
                </c:pt>
                <c:pt idx="192">
                  <c:v>17年目</c:v>
                </c:pt>
                <c:pt idx="204">
                  <c:v>18年目</c:v>
                </c:pt>
                <c:pt idx="216">
                  <c:v>19年目</c:v>
                </c:pt>
                <c:pt idx="228">
                  <c:v>20年目</c:v>
                </c:pt>
                <c:pt idx="240">
                  <c:v>21年目</c:v>
                </c:pt>
                <c:pt idx="252">
                  <c:v>22年目</c:v>
                </c:pt>
                <c:pt idx="264">
                  <c:v>23年目</c:v>
                </c:pt>
                <c:pt idx="276">
                  <c:v>24年目</c:v>
                </c:pt>
                <c:pt idx="288">
                  <c:v>25年目</c:v>
                </c:pt>
                <c:pt idx="300">
                  <c:v>26年目</c:v>
                </c:pt>
                <c:pt idx="312">
                  <c:v>27年目</c:v>
                </c:pt>
                <c:pt idx="324">
                  <c:v>28年目</c:v>
                </c:pt>
                <c:pt idx="336">
                  <c:v>29年目</c:v>
                </c:pt>
                <c:pt idx="348">
                  <c:v>30年目</c:v>
                </c:pt>
                <c:pt idx="360">
                  <c:v>31年目</c:v>
                </c:pt>
                <c:pt idx="372">
                  <c:v>32年目</c:v>
                </c:pt>
                <c:pt idx="384">
                  <c:v>33年目</c:v>
                </c:pt>
                <c:pt idx="396">
                  <c:v>34年目</c:v>
                </c:pt>
              </c:strCache>
            </c:strRef>
          </c:cat>
          <c:val>
            <c:numRef>
              <c:f>償還予定表!$Q$18:$Q$437</c:f>
              <c:numCache>
                <c:formatCode>#,##0_);[Red]\(#,##0\)</c:formatCode>
                <c:ptCount val="420"/>
                <c:pt idx="0">
                  <c:v>25000</c:v>
                </c:pt>
                <c:pt idx="1">
                  <c:v>24949</c:v>
                </c:pt>
                <c:pt idx="2">
                  <c:v>24897</c:v>
                </c:pt>
                <c:pt idx="3">
                  <c:v>24845</c:v>
                </c:pt>
                <c:pt idx="4">
                  <c:v>24794</c:v>
                </c:pt>
                <c:pt idx="5">
                  <c:v>74742</c:v>
                </c:pt>
                <c:pt idx="6">
                  <c:v>24691</c:v>
                </c:pt>
                <c:pt idx="7">
                  <c:v>24639</c:v>
                </c:pt>
                <c:pt idx="8">
                  <c:v>24587</c:v>
                </c:pt>
                <c:pt idx="9">
                  <c:v>24535</c:v>
                </c:pt>
                <c:pt idx="10">
                  <c:v>24483</c:v>
                </c:pt>
                <c:pt idx="11">
                  <c:v>73812</c:v>
                </c:pt>
                <c:pt idx="12">
                  <c:v>24380</c:v>
                </c:pt>
                <c:pt idx="13">
                  <c:v>24328</c:v>
                </c:pt>
                <c:pt idx="14">
                  <c:v>24275</c:v>
                </c:pt>
                <c:pt idx="15">
                  <c:v>24223</c:v>
                </c:pt>
                <c:pt idx="16">
                  <c:v>24171</c:v>
                </c:pt>
                <c:pt idx="17">
                  <c:v>72878</c:v>
                </c:pt>
                <c:pt idx="18">
                  <c:v>24067</c:v>
                </c:pt>
                <c:pt idx="19">
                  <c:v>24015</c:v>
                </c:pt>
                <c:pt idx="20">
                  <c:v>23962</c:v>
                </c:pt>
                <c:pt idx="21">
                  <c:v>23910</c:v>
                </c:pt>
                <c:pt idx="22">
                  <c:v>23858</c:v>
                </c:pt>
                <c:pt idx="23">
                  <c:v>71938</c:v>
                </c:pt>
                <c:pt idx="24">
                  <c:v>23753</c:v>
                </c:pt>
                <c:pt idx="25">
                  <c:v>23700</c:v>
                </c:pt>
                <c:pt idx="26">
                  <c:v>23648</c:v>
                </c:pt>
                <c:pt idx="27">
                  <c:v>23595</c:v>
                </c:pt>
                <c:pt idx="28">
                  <c:v>23542</c:v>
                </c:pt>
                <c:pt idx="29">
                  <c:v>70995</c:v>
                </c:pt>
                <c:pt idx="30">
                  <c:v>23437</c:v>
                </c:pt>
                <c:pt idx="31">
                  <c:v>23384</c:v>
                </c:pt>
                <c:pt idx="32">
                  <c:v>23331</c:v>
                </c:pt>
                <c:pt idx="33">
                  <c:v>23279</c:v>
                </c:pt>
                <c:pt idx="34">
                  <c:v>23226</c:v>
                </c:pt>
                <c:pt idx="35">
                  <c:v>70046</c:v>
                </c:pt>
                <c:pt idx="36">
                  <c:v>23120</c:v>
                </c:pt>
                <c:pt idx="37">
                  <c:v>23067</c:v>
                </c:pt>
                <c:pt idx="38">
                  <c:v>23014</c:v>
                </c:pt>
                <c:pt idx="39">
                  <c:v>22960</c:v>
                </c:pt>
                <c:pt idx="40">
                  <c:v>22907</c:v>
                </c:pt>
                <c:pt idx="41">
                  <c:v>69092</c:v>
                </c:pt>
                <c:pt idx="42">
                  <c:v>22801</c:v>
                </c:pt>
                <c:pt idx="43">
                  <c:v>22748</c:v>
                </c:pt>
                <c:pt idx="44">
                  <c:v>22694</c:v>
                </c:pt>
                <c:pt idx="45">
                  <c:v>22641</c:v>
                </c:pt>
                <c:pt idx="46">
                  <c:v>22587</c:v>
                </c:pt>
                <c:pt idx="47">
                  <c:v>68134</c:v>
                </c:pt>
                <c:pt idx="48">
                  <c:v>22480</c:v>
                </c:pt>
                <c:pt idx="49">
                  <c:v>22427</c:v>
                </c:pt>
                <c:pt idx="50">
                  <c:v>22373</c:v>
                </c:pt>
                <c:pt idx="51">
                  <c:v>22320</c:v>
                </c:pt>
                <c:pt idx="52">
                  <c:v>22266</c:v>
                </c:pt>
                <c:pt idx="53">
                  <c:v>67171</c:v>
                </c:pt>
                <c:pt idx="54">
                  <c:v>22158</c:v>
                </c:pt>
                <c:pt idx="55">
                  <c:v>22104</c:v>
                </c:pt>
                <c:pt idx="56">
                  <c:v>22051</c:v>
                </c:pt>
                <c:pt idx="57">
                  <c:v>21997</c:v>
                </c:pt>
                <c:pt idx="58">
                  <c:v>21943</c:v>
                </c:pt>
                <c:pt idx="59">
                  <c:v>66204</c:v>
                </c:pt>
                <c:pt idx="60">
                  <c:v>43669</c:v>
                </c:pt>
                <c:pt idx="61">
                  <c:v>43576</c:v>
                </c:pt>
                <c:pt idx="62">
                  <c:v>43484</c:v>
                </c:pt>
                <c:pt idx="63">
                  <c:v>43391</c:v>
                </c:pt>
                <c:pt idx="64">
                  <c:v>43297</c:v>
                </c:pt>
                <c:pt idx="65">
                  <c:v>130538</c:v>
                </c:pt>
                <c:pt idx="66">
                  <c:v>43111</c:v>
                </c:pt>
                <c:pt idx="67">
                  <c:v>43017</c:v>
                </c:pt>
                <c:pt idx="68">
                  <c:v>42923</c:v>
                </c:pt>
                <c:pt idx="69">
                  <c:v>42829</c:v>
                </c:pt>
                <c:pt idx="70">
                  <c:v>42735</c:v>
                </c:pt>
                <c:pt idx="71">
                  <c:v>128857</c:v>
                </c:pt>
                <c:pt idx="72">
                  <c:v>42547</c:v>
                </c:pt>
                <c:pt idx="73">
                  <c:v>42452</c:v>
                </c:pt>
                <c:pt idx="74">
                  <c:v>42357</c:v>
                </c:pt>
                <c:pt idx="75">
                  <c:v>42262</c:v>
                </c:pt>
                <c:pt idx="76">
                  <c:v>42167</c:v>
                </c:pt>
                <c:pt idx="77">
                  <c:v>127158</c:v>
                </c:pt>
                <c:pt idx="78">
                  <c:v>41977</c:v>
                </c:pt>
                <c:pt idx="79">
                  <c:v>41881</c:v>
                </c:pt>
                <c:pt idx="80">
                  <c:v>41786</c:v>
                </c:pt>
                <c:pt idx="81">
                  <c:v>41690</c:v>
                </c:pt>
                <c:pt idx="82">
                  <c:v>41594</c:v>
                </c:pt>
                <c:pt idx="83">
                  <c:v>125443</c:v>
                </c:pt>
                <c:pt idx="84">
                  <c:v>41401</c:v>
                </c:pt>
                <c:pt idx="85">
                  <c:v>41305</c:v>
                </c:pt>
                <c:pt idx="86">
                  <c:v>41208</c:v>
                </c:pt>
                <c:pt idx="87">
                  <c:v>41111</c:v>
                </c:pt>
                <c:pt idx="88">
                  <c:v>41014</c:v>
                </c:pt>
                <c:pt idx="89">
                  <c:v>123710</c:v>
                </c:pt>
                <c:pt idx="90">
                  <c:v>40820</c:v>
                </c:pt>
                <c:pt idx="91">
                  <c:v>40723</c:v>
                </c:pt>
                <c:pt idx="92">
                  <c:v>40625</c:v>
                </c:pt>
                <c:pt idx="93">
                  <c:v>40527</c:v>
                </c:pt>
                <c:pt idx="94">
                  <c:v>40429</c:v>
                </c:pt>
                <c:pt idx="95">
                  <c:v>121960</c:v>
                </c:pt>
                <c:pt idx="96">
                  <c:v>40233</c:v>
                </c:pt>
                <c:pt idx="97">
                  <c:v>40135</c:v>
                </c:pt>
                <c:pt idx="98">
                  <c:v>40036</c:v>
                </c:pt>
                <c:pt idx="99">
                  <c:v>39937</c:v>
                </c:pt>
                <c:pt idx="100">
                  <c:v>39838</c:v>
                </c:pt>
                <c:pt idx="101">
                  <c:v>120193</c:v>
                </c:pt>
                <c:pt idx="102">
                  <c:v>39640</c:v>
                </c:pt>
                <c:pt idx="103">
                  <c:v>39541</c:v>
                </c:pt>
                <c:pt idx="104">
                  <c:v>39441</c:v>
                </c:pt>
                <c:pt idx="105">
                  <c:v>39341</c:v>
                </c:pt>
                <c:pt idx="106">
                  <c:v>39241</c:v>
                </c:pt>
                <c:pt idx="107">
                  <c:v>118408</c:v>
                </c:pt>
                <c:pt idx="108">
                  <c:v>39041</c:v>
                </c:pt>
                <c:pt idx="109">
                  <c:v>38941</c:v>
                </c:pt>
                <c:pt idx="110">
                  <c:v>38840</c:v>
                </c:pt>
                <c:pt idx="111">
                  <c:v>38739</c:v>
                </c:pt>
                <c:pt idx="112">
                  <c:v>38638</c:v>
                </c:pt>
                <c:pt idx="113">
                  <c:v>116605</c:v>
                </c:pt>
                <c:pt idx="114">
                  <c:v>38436</c:v>
                </c:pt>
                <c:pt idx="115">
                  <c:v>38335</c:v>
                </c:pt>
                <c:pt idx="116">
                  <c:v>38233</c:v>
                </c:pt>
                <c:pt idx="117">
                  <c:v>38131</c:v>
                </c:pt>
                <c:pt idx="118">
                  <c:v>38029</c:v>
                </c:pt>
                <c:pt idx="119">
                  <c:v>114784</c:v>
                </c:pt>
                <c:pt idx="120">
                  <c:v>56738</c:v>
                </c:pt>
                <c:pt idx="121">
                  <c:v>56603</c:v>
                </c:pt>
                <c:pt idx="122">
                  <c:v>56468</c:v>
                </c:pt>
                <c:pt idx="123">
                  <c:v>56332</c:v>
                </c:pt>
                <c:pt idx="124">
                  <c:v>56196</c:v>
                </c:pt>
                <c:pt idx="125">
                  <c:v>169510</c:v>
                </c:pt>
                <c:pt idx="126">
                  <c:v>55924</c:v>
                </c:pt>
                <c:pt idx="127">
                  <c:v>55787</c:v>
                </c:pt>
                <c:pt idx="128">
                  <c:v>55650</c:v>
                </c:pt>
                <c:pt idx="129">
                  <c:v>55513</c:v>
                </c:pt>
                <c:pt idx="130">
                  <c:v>55375</c:v>
                </c:pt>
                <c:pt idx="131">
                  <c:v>167056</c:v>
                </c:pt>
                <c:pt idx="132">
                  <c:v>55098</c:v>
                </c:pt>
                <c:pt idx="133">
                  <c:v>54959</c:v>
                </c:pt>
                <c:pt idx="134">
                  <c:v>54820</c:v>
                </c:pt>
                <c:pt idx="135">
                  <c:v>54680</c:v>
                </c:pt>
                <c:pt idx="136">
                  <c:v>54541</c:v>
                </c:pt>
                <c:pt idx="137">
                  <c:v>164564</c:v>
                </c:pt>
                <c:pt idx="138">
                  <c:v>54260</c:v>
                </c:pt>
                <c:pt idx="139">
                  <c:v>54119</c:v>
                </c:pt>
                <c:pt idx="140">
                  <c:v>53977</c:v>
                </c:pt>
                <c:pt idx="141">
                  <c:v>53836</c:v>
                </c:pt>
                <c:pt idx="142">
                  <c:v>53694</c:v>
                </c:pt>
                <c:pt idx="143">
                  <c:v>162035</c:v>
                </c:pt>
                <c:pt idx="144">
                  <c:v>53409</c:v>
                </c:pt>
                <c:pt idx="145">
                  <c:v>53266</c:v>
                </c:pt>
                <c:pt idx="146">
                  <c:v>53122</c:v>
                </c:pt>
                <c:pt idx="147">
                  <c:v>52978</c:v>
                </c:pt>
                <c:pt idx="148">
                  <c:v>52834</c:v>
                </c:pt>
                <c:pt idx="149">
                  <c:v>159469</c:v>
                </c:pt>
                <c:pt idx="150">
                  <c:v>52545</c:v>
                </c:pt>
                <c:pt idx="151">
                  <c:v>52400</c:v>
                </c:pt>
                <c:pt idx="152">
                  <c:v>52254</c:v>
                </c:pt>
                <c:pt idx="153">
                  <c:v>52108</c:v>
                </c:pt>
                <c:pt idx="154">
                  <c:v>51962</c:v>
                </c:pt>
                <c:pt idx="155">
                  <c:v>156863</c:v>
                </c:pt>
                <c:pt idx="156">
                  <c:v>51668</c:v>
                </c:pt>
                <c:pt idx="157">
                  <c:v>51521</c:v>
                </c:pt>
                <c:pt idx="158">
                  <c:v>51373</c:v>
                </c:pt>
                <c:pt idx="159">
                  <c:v>51225</c:v>
                </c:pt>
                <c:pt idx="160">
                  <c:v>51076</c:v>
                </c:pt>
                <c:pt idx="161">
                  <c:v>154218</c:v>
                </c:pt>
                <c:pt idx="162">
                  <c:v>50778</c:v>
                </c:pt>
                <c:pt idx="163">
                  <c:v>50628</c:v>
                </c:pt>
                <c:pt idx="164">
                  <c:v>50478</c:v>
                </c:pt>
                <c:pt idx="165">
                  <c:v>50328</c:v>
                </c:pt>
                <c:pt idx="166">
                  <c:v>50177</c:v>
                </c:pt>
                <c:pt idx="167">
                  <c:v>151533</c:v>
                </c:pt>
                <c:pt idx="168">
                  <c:v>49874</c:v>
                </c:pt>
                <c:pt idx="169">
                  <c:v>49722</c:v>
                </c:pt>
                <c:pt idx="170">
                  <c:v>49570</c:v>
                </c:pt>
                <c:pt idx="171">
                  <c:v>49417</c:v>
                </c:pt>
                <c:pt idx="172">
                  <c:v>49264</c:v>
                </c:pt>
                <c:pt idx="173">
                  <c:v>148809</c:v>
                </c:pt>
                <c:pt idx="174">
                  <c:v>48957</c:v>
                </c:pt>
                <c:pt idx="175">
                  <c:v>48803</c:v>
                </c:pt>
                <c:pt idx="176">
                  <c:v>48648</c:v>
                </c:pt>
                <c:pt idx="177">
                  <c:v>48493</c:v>
                </c:pt>
                <c:pt idx="178">
                  <c:v>48338</c:v>
                </c:pt>
                <c:pt idx="179">
                  <c:v>146042</c:v>
                </c:pt>
                <c:pt idx="180">
                  <c:v>64035</c:v>
                </c:pt>
                <c:pt idx="181">
                  <c:v>63847</c:v>
                </c:pt>
                <c:pt idx="182">
                  <c:v>63658</c:v>
                </c:pt>
                <c:pt idx="183">
                  <c:v>63469</c:v>
                </c:pt>
                <c:pt idx="184">
                  <c:v>63279</c:v>
                </c:pt>
                <c:pt idx="185">
                  <c:v>191083</c:v>
                </c:pt>
                <c:pt idx="186">
                  <c:v>62897</c:v>
                </c:pt>
                <c:pt idx="187">
                  <c:v>62706</c:v>
                </c:pt>
                <c:pt idx="188">
                  <c:v>62513</c:v>
                </c:pt>
                <c:pt idx="189">
                  <c:v>62320</c:v>
                </c:pt>
                <c:pt idx="190">
                  <c:v>62127</c:v>
                </c:pt>
                <c:pt idx="191">
                  <c:v>187645</c:v>
                </c:pt>
                <c:pt idx="192">
                  <c:v>61737</c:v>
                </c:pt>
                <c:pt idx="193">
                  <c:v>61542</c:v>
                </c:pt>
                <c:pt idx="194">
                  <c:v>61345</c:v>
                </c:pt>
                <c:pt idx="195">
                  <c:v>61148</c:v>
                </c:pt>
                <c:pt idx="196">
                  <c:v>60951</c:v>
                </c:pt>
                <c:pt idx="197">
                  <c:v>184140</c:v>
                </c:pt>
                <c:pt idx="198">
                  <c:v>60554</c:v>
                </c:pt>
                <c:pt idx="199">
                  <c:v>60354</c:v>
                </c:pt>
                <c:pt idx="200">
                  <c:v>60154</c:v>
                </c:pt>
                <c:pt idx="201">
                  <c:v>59953</c:v>
                </c:pt>
                <c:pt idx="202">
                  <c:v>59751</c:v>
                </c:pt>
                <c:pt idx="203">
                  <c:v>180563</c:v>
                </c:pt>
                <c:pt idx="204">
                  <c:v>59346</c:v>
                </c:pt>
                <c:pt idx="205">
                  <c:v>59143</c:v>
                </c:pt>
                <c:pt idx="206">
                  <c:v>58938</c:v>
                </c:pt>
                <c:pt idx="207">
                  <c:v>58733</c:v>
                </c:pt>
                <c:pt idx="208">
                  <c:v>58528</c:v>
                </c:pt>
                <c:pt idx="209">
                  <c:v>176915</c:v>
                </c:pt>
                <c:pt idx="210">
                  <c:v>58115</c:v>
                </c:pt>
                <c:pt idx="211">
                  <c:v>57907</c:v>
                </c:pt>
                <c:pt idx="212">
                  <c:v>57698</c:v>
                </c:pt>
                <c:pt idx="213">
                  <c:v>57489</c:v>
                </c:pt>
                <c:pt idx="214">
                  <c:v>57280</c:v>
                </c:pt>
                <c:pt idx="215">
                  <c:v>173193</c:v>
                </c:pt>
                <c:pt idx="216">
                  <c:v>56858</c:v>
                </c:pt>
                <c:pt idx="217">
                  <c:v>56646</c:v>
                </c:pt>
                <c:pt idx="218">
                  <c:v>56433</c:v>
                </c:pt>
                <c:pt idx="219">
                  <c:v>56220</c:v>
                </c:pt>
                <c:pt idx="220">
                  <c:v>56006</c:v>
                </c:pt>
                <c:pt idx="221">
                  <c:v>169397</c:v>
                </c:pt>
                <c:pt idx="222">
                  <c:v>55576</c:v>
                </c:pt>
                <c:pt idx="223">
                  <c:v>55360</c:v>
                </c:pt>
                <c:pt idx="224">
                  <c:v>55143</c:v>
                </c:pt>
                <c:pt idx="225">
                  <c:v>54925</c:v>
                </c:pt>
                <c:pt idx="226">
                  <c:v>54707</c:v>
                </c:pt>
                <c:pt idx="227">
                  <c:v>165525</c:v>
                </c:pt>
                <c:pt idx="228">
                  <c:v>54268</c:v>
                </c:pt>
                <c:pt idx="229">
                  <c:v>54048</c:v>
                </c:pt>
                <c:pt idx="230">
                  <c:v>53826</c:v>
                </c:pt>
                <c:pt idx="231">
                  <c:v>53604</c:v>
                </c:pt>
                <c:pt idx="232">
                  <c:v>53382</c:v>
                </c:pt>
                <c:pt idx="233">
                  <c:v>161575</c:v>
                </c:pt>
                <c:pt idx="234">
                  <c:v>52934</c:v>
                </c:pt>
                <c:pt idx="235">
                  <c:v>52709</c:v>
                </c:pt>
                <c:pt idx="236">
                  <c:v>52483</c:v>
                </c:pt>
                <c:pt idx="237">
                  <c:v>52257</c:v>
                </c:pt>
                <c:pt idx="238">
                  <c:v>52030</c:v>
                </c:pt>
                <c:pt idx="239">
                  <c:v>157547</c:v>
                </c:pt>
                <c:pt idx="240">
                  <c:v>64466</c:v>
                </c:pt>
                <c:pt idx="241">
                  <c:v>64200</c:v>
                </c:pt>
                <c:pt idx="242">
                  <c:v>63933</c:v>
                </c:pt>
                <c:pt idx="243">
                  <c:v>63665</c:v>
                </c:pt>
                <c:pt idx="244">
                  <c:v>63396</c:v>
                </c:pt>
                <c:pt idx="245">
                  <c:v>191900</c:v>
                </c:pt>
                <c:pt idx="246">
                  <c:v>62855</c:v>
                </c:pt>
                <c:pt idx="247">
                  <c:v>62582</c:v>
                </c:pt>
                <c:pt idx="248">
                  <c:v>62309</c:v>
                </c:pt>
                <c:pt idx="249">
                  <c:v>62034</c:v>
                </c:pt>
                <c:pt idx="250">
                  <c:v>61758</c:v>
                </c:pt>
                <c:pt idx="251">
                  <c:v>187024</c:v>
                </c:pt>
                <c:pt idx="252">
                  <c:v>61203</c:v>
                </c:pt>
                <c:pt idx="253">
                  <c:v>60924</c:v>
                </c:pt>
                <c:pt idx="254">
                  <c:v>60643</c:v>
                </c:pt>
                <c:pt idx="255">
                  <c:v>60362</c:v>
                </c:pt>
                <c:pt idx="256">
                  <c:v>60079</c:v>
                </c:pt>
                <c:pt idx="257">
                  <c:v>182026</c:v>
                </c:pt>
                <c:pt idx="258">
                  <c:v>59510</c:v>
                </c:pt>
                <c:pt idx="259">
                  <c:v>59223</c:v>
                </c:pt>
                <c:pt idx="260">
                  <c:v>58936</c:v>
                </c:pt>
                <c:pt idx="261">
                  <c:v>58647</c:v>
                </c:pt>
                <c:pt idx="262">
                  <c:v>58357</c:v>
                </c:pt>
                <c:pt idx="263">
                  <c:v>176903</c:v>
                </c:pt>
                <c:pt idx="264">
                  <c:v>57773</c:v>
                </c:pt>
                <c:pt idx="265">
                  <c:v>57480</c:v>
                </c:pt>
                <c:pt idx="266">
                  <c:v>57185</c:v>
                </c:pt>
                <c:pt idx="267">
                  <c:v>56889</c:v>
                </c:pt>
                <c:pt idx="268">
                  <c:v>56592</c:v>
                </c:pt>
                <c:pt idx="269">
                  <c:v>171651</c:v>
                </c:pt>
                <c:pt idx="270">
                  <c:v>55993</c:v>
                </c:pt>
                <c:pt idx="271">
                  <c:v>55692</c:v>
                </c:pt>
                <c:pt idx="272">
                  <c:v>55390</c:v>
                </c:pt>
                <c:pt idx="273">
                  <c:v>55086</c:v>
                </c:pt>
                <c:pt idx="274">
                  <c:v>54782</c:v>
                </c:pt>
                <c:pt idx="275">
                  <c:v>166267</c:v>
                </c:pt>
                <c:pt idx="276">
                  <c:v>54168</c:v>
                </c:pt>
                <c:pt idx="277">
                  <c:v>53859</c:v>
                </c:pt>
                <c:pt idx="278">
                  <c:v>53550</c:v>
                </c:pt>
                <c:pt idx="279">
                  <c:v>53238</c:v>
                </c:pt>
                <c:pt idx="280">
                  <c:v>52926</c:v>
                </c:pt>
                <c:pt idx="281">
                  <c:v>160749</c:v>
                </c:pt>
                <c:pt idx="282">
                  <c:v>52297</c:v>
                </c:pt>
                <c:pt idx="283">
                  <c:v>51980</c:v>
                </c:pt>
                <c:pt idx="284">
                  <c:v>51663</c:v>
                </c:pt>
                <c:pt idx="285">
                  <c:v>51344</c:v>
                </c:pt>
                <c:pt idx="286">
                  <c:v>51023</c:v>
                </c:pt>
                <c:pt idx="287">
                  <c:v>155091</c:v>
                </c:pt>
                <c:pt idx="288">
                  <c:v>50378</c:v>
                </c:pt>
                <c:pt idx="289">
                  <c:v>50054</c:v>
                </c:pt>
                <c:pt idx="290">
                  <c:v>49728</c:v>
                </c:pt>
                <c:pt idx="291">
                  <c:v>49401</c:v>
                </c:pt>
                <c:pt idx="292">
                  <c:v>49073</c:v>
                </c:pt>
                <c:pt idx="293">
                  <c:v>149293</c:v>
                </c:pt>
                <c:pt idx="294">
                  <c:v>48411</c:v>
                </c:pt>
                <c:pt idx="295">
                  <c:v>48079</c:v>
                </c:pt>
                <c:pt idx="296">
                  <c:v>47745</c:v>
                </c:pt>
                <c:pt idx="297">
                  <c:v>47409</c:v>
                </c:pt>
                <c:pt idx="298">
                  <c:v>47073</c:v>
                </c:pt>
                <c:pt idx="299">
                  <c:v>143348</c:v>
                </c:pt>
                <c:pt idx="300">
                  <c:v>55674</c:v>
                </c:pt>
                <c:pt idx="301">
                  <c:v>55284</c:v>
                </c:pt>
                <c:pt idx="302">
                  <c:v>54892</c:v>
                </c:pt>
                <c:pt idx="303">
                  <c:v>54498</c:v>
                </c:pt>
                <c:pt idx="304">
                  <c:v>54102</c:v>
                </c:pt>
                <c:pt idx="305">
                  <c:v>164799</c:v>
                </c:pt>
                <c:pt idx="306">
                  <c:v>53304</c:v>
                </c:pt>
                <c:pt idx="307">
                  <c:v>52902</c:v>
                </c:pt>
                <c:pt idx="308">
                  <c:v>52498</c:v>
                </c:pt>
                <c:pt idx="309">
                  <c:v>52092</c:v>
                </c:pt>
                <c:pt idx="310">
                  <c:v>51684</c:v>
                </c:pt>
                <c:pt idx="311">
                  <c:v>157624</c:v>
                </c:pt>
                <c:pt idx="312">
                  <c:v>50862</c:v>
                </c:pt>
                <c:pt idx="313">
                  <c:v>50448</c:v>
                </c:pt>
                <c:pt idx="314">
                  <c:v>50032</c:v>
                </c:pt>
                <c:pt idx="315">
                  <c:v>49614</c:v>
                </c:pt>
                <c:pt idx="316">
                  <c:v>49194</c:v>
                </c:pt>
                <c:pt idx="317">
                  <c:v>150234</c:v>
                </c:pt>
                <c:pt idx="318">
                  <c:v>48347</c:v>
                </c:pt>
                <c:pt idx="319">
                  <c:v>47920</c:v>
                </c:pt>
                <c:pt idx="320">
                  <c:v>47491</c:v>
                </c:pt>
                <c:pt idx="321">
                  <c:v>47060</c:v>
                </c:pt>
                <c:pt idx="322">
                  <c:v>46627</c:v>
                </c:pt>
                <c:pt idx="323">
                  <c:v>142622</c:v>
                </c:pt>
                <c:pt idx="324">
                  <c:v>45754</c:v>
                </c:pt>
                <c:pt idx="325">
                  <c:v>45315</c:v>
                </c:pt>
                <c:pt idx="326">
                  <c:v>44873</c:v>
                </c:pt>
                <c:pt idx="327">
                  <c:v>44429</c:v>
                </c:pt>
                <c:pt idx="328">
                  <c:v>43983</c:v>
                </c:pt>
                <c:pt idx="329">
                  <c:v>134779</c:v>
                </c:pt>
                <c:pt idx="330">
                  <c:v>43083</c:v>
                </c:pt>
                <c:pt idx="331">
                  <c:v>42630</c:v>
                </c:pt>
                <c:pt idx="332">
                  <c:v>42175</c:v>
                </c:pt>
                <c:pt idx="333">
                  <c:v>41718</c:v>
                </c:pt>
                <c:pt idx="334">
                  <c:v>41258</c:v>
                </c:pt>
                <c:pt idx="335">
                  <c:v>126701</c:v>
                </c:pt>
                <c:pt idx="336">
                  <c:v>40331</c:v>
                </c:pt>
                <c:pt idx="337">
                  <c:v>39864</c:v>
                </c:pt>
                <c:pt idx="338">
                  <c:v>39395</c:v>
                </c:pt>
                <c:pt idx="339">
                  <c:v>38924</c:v>
                </c:pt>
                <c:pt idx="340">
                  <c:v>38450</c:v>
                </c:pt>
                <c:pt idx="341">
                  <c:v>118378</c:v>
                </c:pt>
                <c:pt idx="342">
                  <c:v>37496</c:v>
                </c:pt>
                <c:pt idx="343">
                  <c:v>37015</c:v>
                </c:pt>
                <c:pt idx="344">
                  <c:v>36531</c:v>
                </c:pt>
                <c:pt idx="345">
                  <c:v>36046</c:v>
                </c:pt>
                <c:pt idx="346">
                  <c:v>35557</c:v>
                </c:pt>
                <c:pt idx="347">
                  <c:v>109806</c:v>
                </c:pt>
                <c:pt idx="348">
                  <c:v>34574</c:v>
                </c:pt>
                <c:pt idx="349">
                  <c:v>34078</c:v>
                </c:pt>
                <c:pt idx="350">
                  <c:v>33580</c:v>
                </c:pt>
                <c:pt idx="351">
                  <c:v>33080</c:v>
                </c:pt>
                <c:pt idx="352">
                  <c:v>32577</c:v>
                </c:pt>
                <c:pt idx="353">
                  <c:v>100974</c:v>
                </c:pt>
                <c:pt idx="354">
                  <c:v>31563</c:v>
                </c:pt>
                <c:pt idx="355">
                  <c:v>31052</c:v>
                </c:pt>
                <c:pt idx="356">
                  <c:v>30539</c:v>
                </c:pt>
                <c:pt idx="357">
                  <c:v>30024</c:v>
                </c:pt>
                <c:pt idx="358">
                  <c:v>29505</c:v>
                </c:pt>
                <c:pt idx="359">
                  <c:v>91877</c:v>
                </c:pt>
                <c:pt idx="360">
                  <c:v>33204</c:v>
                </c:pt>
                <c:pt idx="361">
                  <c:v>32603</c:v>
                </c:pt>
                <c:pt idx="362">
                  <c:v>31998</c:v>
                </c:pt>
                <c:pt idx="363">
                  <c:v>31390</c:v>
                </c:pt>
                <c:pt idx="364">
                  <c:v>30778</c:v>
                </c:pt>
                <c:pt idx="365">
                  <c:v>96315</c:v>
                </c:pt>
                <c:pt idx="366">
                  <c:v>29543</c:v>
                </c:pt>
                <c:pt idx="367">
                  <c:v>28920</c:v>
                </c:pt>
                <c:pt idx="368">
                  <c:v>28294</c:v>
                </c:pt>
                <c:pt idx="369">
                  <c:v>27664</c:v>
                </c:pt>
                <c:pt idx="370">
                  <c:v>27030</c:v>
                </c:pt>
                <c:pt idx="371">
                  <c:v>85236</c:v>
                </c:pt>
                <c:pt idx="372">
                  <c:v>25751</c:v>
                </c:pt>
                <c:pt idx="373">
                  <c:v>25106</c:v>
                </c:pt>
                <c:pt idx="374">
                  <c:v>24458</c:v>
                </c:pt>
                <c:pt idx="375">
                  <c:v>23805</c:v>
                </c:pt>
                <c:pt idx="376">
                  <c:v>23149</c:v>
                </c:pt>
                <c:pt idx="377">
                  <c:v>73769</c:v>
                </c:pt>
                <c:pt idx="378">
                  <c:v>21825</c:v>
                </c:pt>
                <c:pt idx="379">
                  <c:v>21157</c:v>
                </c:pt>
                <c:pt idx="380">
                  <c:v>20485</c:v>
                </c:pt>
                <c:pt idx="381">
                  <c:v>19810</c:v>
                </c:pt>
                <c:pt idx="382">
                  <c:v>19130</c:v>
                </c:pt>
                <c:pt idx="383">
                  <c:v>61898</c:v>
                </c:pt>
                <c:pt idx="384">
                  <c:v>17759</c:v>
                </c:pt>
                <c:pt idx="385">
                  <c:v>17068</c:v>
                </c:pt>
                <c:pt idx="386">
                  <c:v>16372</c:v>
                </c:pt>
                <c:pt idx="387">
                  <c:v>15672</c:v>
                </c:pt>
                <c:pt idx="388">
                  <c:v>14969</c:v>
                </c:pt>
                <c:pt idx="389">
                  <c:v>49610</c:v>
                </c:pt>
                <c:pt idx="390">
                  <c:v>13549</c:v>
                </c:pt>
                <c:pt idx="391">
                  <c:v>12833</c:v>
                </c:pt>
                <c:pt idx="392">
                  <c:v>12113</c:v>
                </c:pt>
                <c:pt idx="393">
                  <c:v>11388</c:v>
                </c:pt>
                <c:pt idx="394">
                  <c:v>10660</c:v>
                </c:pt>
                <c:pt idx="395">
                  <c:v>36889</c:v>
                </c:pt>
                <c:pt idx="396">
                  <c:v>9189</c:v>
                </c:pt>
                <c:pt idx="397">
                  <c:v>8448</c:v>
                </c:pt>
                <c:pt idx="398">
                  <c:v>7702</c:v>
                </c:pt>
                <c:pt idx="399">
                  <c:v>6952</c:v>
                </c:pt>
                <c:pt idx="400">
                  <c:v>6197</c:v>
                </c:pt>
                <c:pt idx="401">
                  <c:v>23720</c:v>
                </c:pt>
                <c:pt idx="402">
                  <c:v>4675</c:v>
                </c:pt>
                <c:pt idx="403">
                  <c:v>3907</c:v>
                </c:pt>
                <c:pt idx="404">
                  <c:v>3135</c:v>
                </c:pt>
                <c:pt idx="405">
                  <c:v>2358</c:v>
                </c:pt>
                <c:pt idx="406">
                  <c:v>1577</c:v>
                </c:pt>
                <c:pt idx="407">
                  <c:v>10089</c:v>
                </c:pt>
                <c:pt idx="408">
                  <c:v>0</c:v>
                </c:pt>
                <c:pt idx="409">
                  <c:v>0</c:v>
                </c:pt>
                <c:pt idx="410">
                  <c:v>0</c:v>
                </c:pt>
                <c:pt idx="411">
                  <c:v>0</c:v>
                </c:pt>
                <c:pt idx="412">
                  <c:v>0</c:v>
                </c:pt>
                <c:pt idx="413">
                  <c:v>0</c:v>
                </c:pt>
                <c:pt idx="414">
                  <c:v>0</c:v>
                </c:pt>
                <c:pt idx="415">
                  <c:v>0</c:v>
                </c:pt>
                <c:pt idx="416">
                  <c:v>0</c:v>
                </c:pt>
                <c:pt idx="417">
                  <c:v>0</c:v>
                </c:pt>
                <c:pt idx="418">
                  <c:v>0</c:v>
                </c:pt>
                <c:pt idx="419">
                  <c:v>0</c:v>
                </c:pt>
              </c:numCache>
            </c:numRef>
          </c:val>
          <c:extLst>
            <c:ext xmlns:c16="http://schemas.microsoft.com/office/drawing/2014/chart" uri="{C3380CC4-5D6E-409C-BE32-E72D297353CC}">
              <c16:uniqueId val="{00000001-90D3-4954-B664-6B97C7B43194}"/>
            </c:ext>
          </c:extLst>
        </c:ser>
        <c:ser>
          <c:idx val="2"/>
          <c:order val="1"/>
          <c:tx>
            <c:strRef>
              <c:f>償還予定表!$R$17</c:f>
              <c:strCache>
                <c:ptCount val="1"/>
                <c:pt idx="0">
                  <c:v>元金</c:v>
                </c:pt>
              </c:strCache>
            </c:strRef>
          </c:tx>
          <c:spPr>
            <a:solidFill>
              <a:srgbClr val="0070C0"/>
            </a:solidFill>
            <a:ln>
              <a:noFill/>
            </a:ln>
            <a:effectLst/>
          </c:spPr>
          <c:invertIfNegative val="0"/>
          <c:cat>
            <c:strRef>
              <c:f>償還予定表!$B$18:$B$437</c:f>
              <c:strCache>
                <c:ptCount val="397"/>
                <c:pt idx="0">
                  <c:v>1年目</c:v>
                </c:pt>
                <c:pt idx="12">
                  <c:v>2年目</c:v>
                </c:pt>
                <c:pt idx="24">
                  <c:v>3年目</c:v>
                </c:pt>
                <c:pt idx="36">
                  <c:v>4年目</c:v>
                </c:pt>
                <c:pt idx="48">
                  <c:v>5年目</c:v>
                </c:pt>
                <c:pt idx="60">
                  <c:v>6年目</c:v>
                </c:pt>
                <c:pt idx="72">
                  <c:v>7年目</c:v>
                </c:pt>
                <c:pt idx="84">
                  <c:v>8年目</c:v>
                </c:pt>
                <c:pt idx="96">
                  <c:v>9年目</c:v>
                </c:pt>
                <c:pt idx="108">
                  <c:v>10年目</c:v>
                </c:pt>
                <c:pt idx="120">
                  <c:v>11年目</c:v>
                </c:pt>
                <c:pt idx="132">
                  <c:v>12年目</c:v>
                </c:pt>
                <c:pt idx="144">
                  <c:v>13年目</c:v>
                </c:pt>
                <c:pt idx="156">
                  <c:v>14年目</c:v>
                </c:pt>
                <c:pt idx="168">
                  <c:v>15年目</c:v>
                </c:pt>
                <c:pt idx="180">
                  <c:v>16年目</c:v>
                </c:pt>
                <c:pt idx="192">
                  <c:v>17年目</c:v>
                </c:pt>
                <c:pt idx="204">
                  <c:v>18年目</c:v>
                </c:pt>
                <c:pt idx="216">
                  <c:v>19年目</c:v>
                </c:pt>
                <c:pt idx="228">
                  <c:v>20年目</c:v>
                </c:pt>
                <c:pt idx="240">
                  <c:v>21年目</c:v>
                </c:pt>
                <c:pt idx="252">
                  <c:v>22年目</c:v>
                </c:pt>
                <c:pt idx="264">
                  <c:v>23年目</c:v>
                </c:pt>
                <c:pt idx="276">
                  <c:v>24年目</c:v>
                </c:pt>
                <c:pt idx="288">
                  <c:v>25年目</c:v>
                </c:pt>
                <c:pt idx="300">
                  <c:v>26年目</c:v>
                </c:pt>
                <c:pt idx="312">
                  <c:v>27年目</c:v>
                </c:pt>
                <c:pt idx="324">
                  <c:v>28年目</c:v>
                </c:pt>
                <c:pt idx="336">
                  <c:v>29年目</c:v>
                </c:pt>
                <c:pt idx="348">
                  <c:v>30年目</c:v>
                </c:pt>
                <c:pt idx="360">
                  <c:v>31年目</c:v>
                </c:pt>
                <c:pt idx="372">
                  <c:v>32年目</c:v>
                </c:pt>
                <c:pt idx="384">
                  <c:v>33年目</c:v>
                </c:pt>
                <c:pt idx="396">
                  <c:v>34年目</c:v>
                </c:pt>
              </c:strCache>
            </c:strRef>
          </c:cat>
          <c:val>
            <c:numRef>
              <c:f>償還予定表!$R$18:$R$437</c:f>
              <c:numCache>
                <c:formatCode>#,##0_);[Red]\(#,##0\)</c:formatCode>
                <c:ptCount val="420"/>
                <c:pt idx="0">
                  <c:v>61766</c:v>
                </c:pt>
                <c:pt idx="1">
                  <c:v>61817</c:v>
                </c:pt>
                <c:pt idx="2">
                  <c:v>61869</c:v>
                </c:pt>
                <c:pt idx="3">
                  <c:v>61921</c:v>
                </c:pt>
                <c:pt idx="4">
                  <c:v>61972</c:v>
                </c:pt>
                <c:pt idx="5">
                  <c:v>185860</c:v>
                </c:pt>
                <c:pt idx="6">
                  <c:v>62075</c:v>
                </c:pt>
                <c:pt idx="7">
                  <c:v>62127</c:v>
                </c:pt>
                <c:pt idx="8">
                  <c:v>62179</c:v>
                </c:pt>
                <c:pt idx="9">
                  <c:v>62231</c:v>
                </c:pt>
                <c:pt idx="10">
                  <c:v>62283</c:v>
                </c:pt>
                <c:pt idx="11">
                  <c:v>186790</c:v>
                </c:pt>
                <c:pt idx="12">
                  <c:v>62386</c:v>
                </c:pt>
                <c:pt idx="13">
                  <c:v>62438</c:v>
                </c:pt>
                <c:pt idx="14">
                  <c:v>62491</c:v>
                </c:pt>
                <c:pt idx="15">
                  <c:v>62543</c:v>
                </c:pt>
                <c:pt idx="16">
                  <c:v>62595</c:v>
                </c:pt>
                <c:pt idx="17">
                  <c:v>187724</c:v>
                </c:pt>
                <c:pt idx="18">
                  <c:v>62699</c:v>
                </c:pt>
                <c:pt idx="19">
                  <c:v>62751</c:v>
                </c:pt>
                <c:pt idx="20">
                  <c:v>62804</c:v>
                </c:pt>
                <c:pt idx="21">
                  <c:v>62856</c:v>
                </c:pt>
                <c:pt idx="22">
                  <c:v>62908</c:v>
                </c:pt>
                <c:pt idx="23">
                  <c:v>188664</c:v>
                </c:pt>
                <c:pt idx="24">
                  <c:v>63013</c:v>
                </c:pt>
                <c:pt idx="25">
                  <c:v>63066</c:v>
                </c:pt>
                <c:pt idx="26">
                  <c:v>63118</c:v>
                </c:pt>
                <c:pt idx="27">
                  <c:v>63171</c:v>
                </c:pt>
                <c:pt idx="28">
                  <c:v>63224</c:v>
                </c:pt>
                <c:pt idx="29">
                  <c:v>189607</c:v>
                </c:pt>
                <c:pt idx="30">
                  <c:v>63329</c:v>
                </c:pt>
                <c:pt idx="31">
                  <c:v>63382</c:v>
                </c:pt>
                <c:pt idx="32">
                  <c:v>63435</c:v>
                </c:pt>
                <c:pt idx="33">
                  <c:v>63487</c:v>
                </c:pt>
                <c:pt idx="34">
                  <c:v>63540</c:v>
                </c:pt>
                <c:pt idx="35">
                  <c:v>190556</c:v>
                </c:pt>
                <c:pt idx="36">
                  <c:v>63646</c:v>
                </c:pt>
                <c:pt idx="37">
                  <c:v>63699</c:v>
                </c:pt>
                <c:pt idx="38">
                  <c:v>63752</c:v>
                </c:pt>
                <c:pt idx="39">
                  <c:v>63806</c:v>
                </c:pt>
                <c:pt idx="40">
                  <c:v>63859</c:v>
                </c:pt>
                <c:pt idx="41">
                  <c:v>191510</c:v>
                </c:pt>
                <c:pt idx="42">
                  <c:v>63965</c:v>
                </c:pt>
                <c:pt idx="43">
                  <c:v>64018</c:v>
                </c:pt>
                <c:pt idx="44">
                  <c:v>64072</c:v>
                </c:pt>
                <c:pt idx="45">
                  <c:v>64125</c:v>
                </c:pt>
                <c:pt idx="46">
                  <c:v>64179</c:v>
                </c:pt>
                <c:pt idx="47">
                  <c:v>192468</c:v>
                </c:pt>
                <c:pt idx="48">
                  <c:v>64286</c:v>
                </c:pt>
                <c:pt idx="49">
                  <c:v>64339</c:v>
                </c:pt>
                <c:pt idx="50">
                  <c:v>64393</c:v>
                </c:pt>
                <c:pt idx="51">
                  <c:v>64446</c:v>
                </c:pt>
                <c:pt idx="52">
                  <c:v>64500</c:v>
                </c:pt>
                <c:pt idx="53">
                  <c:v>193431</c:v>
                </c:pt>
                <c:pt idx="54">
                  <c:v>64608</c:v>
                </c:pt>
                <c:pt idx="55">
                  <c:v>64662</c:v>
                </c:pt>
                <c:pt idx="56">
                  <c:v>64715</c:v>
                </c:pt>
                <c:pt idx="57">
                  <c:v>64769</c:v>
                </c:pt>
                <c:pt idx="58">
                  <c:v>64823</c:v>
                </c:pt>
                <c:pt idx="59">
                  <c:v>194398</c:v>
                </c:pt>
                <c:pt idx="60">
                  <c:v>55616</c:v>
                </c:pt>
                <c:pt idx="61">
                  <c:v>55709</c:v>
                </c:pt>
                <c:pt idx="62">
                  <c:v>55801</c:v>
                </c:pt>
                <c:pt idx="63">
                  <c:v>55894</c:v>
                </c:pt>
                <c:pt idx="64">
                  <c:v>55988</c:v>
                </c:pt>
                <c:pt idx="65">
                  <c:v>167918</c:v>
                </c:pt>
                <c:pt idx="66">
                  <c:v>56174</c:v>
                </c:pt>
                <c:pt idx="67">
                  <c:v>56268</c:v>
                </c:pt>
                <c:pt idx="68">
                  <c:v>56362</c:v>
                </c:pt>
                <c:pt idx="69">
                  <c:v>56456</c:v>
                </c:pt>
                <c:pt idx="70">
                  <c:v>56550</c:v>
                </c:pt>
                <c:pt idx="71">
                  <c:v>169599</c:v>
                </c:pt>
                <c:pt idx="72">
                  <c:v>56738</c:v>
                </c:pt>
                <c:pt idx="73">
                  <c:v>56833</c:v>
                </c:pt>
                <c:pt idx="74">
                  <c:v>56928</c:v>
                </c:pt>
                <c:pt idx="75">
                  <c:v>57023</c:v>
                </c:pt>
                <c:pt idx="76">
                  <c:v>57118</c:v>
                </c:pt>
                <c:pt idx="77">
                  <c:v>171298</c:v>
                </c:pt>
                <c:pt idx="78">
                  <c:v>57308</c:v>
                </c:pt>
                <c:pt idx="79">
                  <c:v>57404</c:v>
                </c:pt>
                <c:pt idx="80">
                  <c:v>57499</c:v>
                </c:pt>
                <c:pt idx="81">
                  <c:v>57595</c:v>
                </c:pt>
                <c:pt idx="82">
                  <c:v>57691</c:v>
                </c:pt>
                <c:pt idx="83">
                  <c:v>173013</c:v>
                </c:pt>
                <c:pt idx="84">
                  <c:v>57884</c:v>
                </c:pt>
                <c:pt idx="85">
                  <c:v>57980</c:v>
                </c:pt>
                <c:pt idx="86">
                  <c:v>58077</c:v>
                </c:pt>
                <c:pt idx="87">
                  <c:v>58174</c:v>
                </c:pt>
                <c:pt idx="88">
                  <c:v>58271</c:v>
                </c:pt>
                <c:pt idx="89">
                  <c:v>174746</c:v>
                </c:pt>
                <c:pt idx="90">
                  <c:v>58465</c:v>
                </c:pt>
                <c:pt idx="91">
                  <c:v>58562</c:v>
                </c:pt>
                <c:pt idx="92">
                  <c:v>58660</c:v>
                </c:pt>
                <c:pt idx="93">
                  <c:v>58758</c:v>
                </c:pt>
                <c:pt idx="94">
                  <c:v>58856</c:v>
                </c:pt>
                <c:pt idx="95">
                  <c:v>176496</c:v>
                </c:pt>
                <c:pt idx="96">
                  <c:v>59052</c:v>
                </c:pt>
                <c:pt idx="97">
                  <c:v>59150</c:v>
                </c:pt>
                <c:pt idx="98">
                  <c:v>59249</c:v>
                </c:pt>
                <c:pt idx="99">
                  <c:v>59348</c:v>
                </c:pt>
                <c:pt idx="100">
                  <c:v>59447</c:v>
                </c:pt>
                <c:pt idx="101">
                  <c:v>178263</c:v>
                </c:pt>
                <c:pt idx="102">
                  <c:v>59645</c:v>
                </c:pt>
                <c:pt idx="103">
                  <c:v>59744</c:v>
                </c:pt>
                <c:pt idx="104">
                  <c:v>59844</c:v>
                </c:pt>
                <c:pt idx="105">
                  <c:v>59944</c:v>
                </c:pt>
                <c:pt idx="106">
                  <c:v>60044</c:v>
                </c:pt>
                <c:pt idx="107">
                  <c:v>180048</c:v>
                </c:pt>
                <c:pt idx="108">
                  <c:v>60244</c:v>
                </c:pt>
                <c:pt idx="109">
                  <c:v>60344</c:v>
                </c:pt>
                <c:pt idx="110">
                  <c:v>60445</c:v>
                </c:pt>
                <c:pt idx="111">
                  <c:v>60546</c:v>
                </c:pt>
                <c:pt idx="112">
                  <c:v>60647</c:v>
                </c:pt>
                <c:pt idx="113">
                  <c:v>181851</c:v>
                </c:pt>
                <c:pt idx="114">
                  <c:v>60849</c:v>
                </c:pt>
                <c:pt idx="115">
                  <c:v>60950</c:v>
                </c:pt>
                <c:pt idx="116">
                  <c:v>61052</c:v>
                </c:pt>
                <c:pt idx="117">
                  <c:v>61154</c:v>
                </c:pt>
                <c:pt idx="118">
                  <c:v>61256</c:v>
                </c:pt>
                <c:pt idx="119">
                  <c:v>183672</c:v>
                </c:pt>
                <c:pt idx="120">
                  <c:v>53902</c:v>
                </c:pt>
                <c:pt idx="121">
                  <c:v>54037</c:v>
                </c:pt>
                <c:pt idx="122">
                  <c:v>54172</c:v>
                </c:pt>
                <c:pt idx="123">
                  <c:v>54308</c:v>
                </c:pt>
                <c:pt idx="124">
                  <c:v>54444</c:v>
                </c:pt>
                <c:pt idx="125">
                  <c:v>163303</c:v>
                </c:pt>
                <c:pt idx="126">
                  <c:v>54716</c:v>
                </c:pt>
                <c:pt idx="127">
                  <c:v>54853</c:v>
                </c:pt>
                <c:pt idx="128">
                  <c:v>54990</c:v>
                </c:pt>
                <c:pt idx="129">
                  <c:v>55127</c:v>
                </c:pt>
                <c:pt idx="130">
                  <c:v>55265</c:v>
                </c:pt>
                <c:pt idx="131">
                  <c:v>165757</c:v>
                </c:pt>
                <c:pt idx="132">
                  <c:v>55542</c:v>
                </c:pt>
                <c:pt idx="133">
                  <c:v>55681</c:v>
                </c:pt>
                <c:pt idx="134">
                  <c:v>55820</c:v>
                </c:pt>
                <c:pt idx="135">
                  <c:v>55960</c:v>
                </c:pt>
                <c:pt idx="136">
                  <c:v>56099</c:v>
                </c:pt>
                <c:pt idx="137">
                  <c:v>168249</c:v>
                </c:pt>
                <c:pt idx="138">
                  <c:v>56380</c:v>
                </c:pt>
                <c:pt idx="139">
                  <c:v>56521</c:v>
                </c:pt>
                <c:pt idx="140">
                  <c:v>56663</c:v>
                </c:pt>
                <c:pt idx="141">
                  <c:v>56804</c:v>
                </c:pt>
                <c:pt idx="142">
                  <c:v>56946</c:v>
                </c:pt>
                <c:pt idx="143">
                  <c:v>170778</c:v>
                </c:pt>
                <c:pt idx="144">
                  <c:v>57231</c:v>
                </c:pt>
                <c:pt idx="145">
                  <c:v>57374</c:v>
                </c:pt>
                <c:pt idx="146">
                  <c:v>57518</c:v>
                </c:pt>
                <c:pt idx="147">
                  <c:v>57662</c:v>
                </c:pt>
                <c:pt idx="148">
                  <c:v>57806</c:v>
                </c:pt>
                <c:pt idx="149">
                  <c:v>173344</c:v>
                </c:pt>
                <c:pt idx="150">
                  <c:v>58095</c:v>
                </c:pt>
                <c:pt idx="151">
                  <c:v>58240</c:v>
                </c:pt>
                <c:pt idx="152">
                  <c:v>58386</c:v>
                </c:pt>
                <c:pt idx="153">
                  <c:v>58532</c:v>
                </c:pt>
                <c:pt idx="154">
                  <c:v>58678</c:v>
                </c:pt>
                <c:pt idx="155">
                  <c:v>175950</c:v>
                </c:pt>
                <c:pt idx="156">
                  <c:v>58972</c:v>
                </c:pt>
                <c:pt idx="157">
                  <c:v>59119</c:v>
                </c:pt>
                <c:pt idx="158">
                  <c:v>59267</c:v>
                </c:pt>
                <c:pt idx="159">
                  <c:v>59415</c:v>
                </c:pt>
                <c:pt idx="160">
                  <c:v>59564</c:v>
                </c:pt>
                <c:pt idx="161">
                  <c:v>178595</c:v>
                </c:pt>
                <c:pt idx="162">
                  <c:v>59862</c:v>
                </c:pt>
                <c:pt idx="163">
                  <c:v>60012</c:v>
                </c:pt>
                <c:pt idx="164">
                  <c:v>60162</c:v>
                </c:pt>
                <c:pt idx="165">
                  <c:v>60312</c:v>
                </c:pt>
                <c:pt idx="166">
                  <c:v>60463</c:v>
                </c:pt>
                <c:pt idx="167">
                  <c:v>181280</c:v>
                </c:pt>
                <c:pt idx="168">
                  <c:v>60766</c:v>
                </c:pt>
                <c:pt idx="169">
                  <c:v>60918</c:v>
                </c:pt>
                <c:pt idx="170">
                  <c:v>61070</c:v>
                </c:pt>
                <c:pt idx="171">
                  <c:v>61223</c:v>
                </c:pt>
                <c:pt idx="172">
                  <c:v>61376</c:v>
                </c:pt>
                <c:pt idx="173">
                  <c:v>184004</c:v>
                </c:pt>
                <c:pt idx="174">
                  <c:v>61683</c:v>
                </c:pt>
                <c:pt idx="175">
                  <c:v>61837</c:v>
                </c:pt>
                <c:pt idx="176">
                  <c:v>61992</c:v>
                </c:pt>
                <c:pt idx="177">
                  <c:v>62147</c:v>
                </c:pt>
                <c:pt idx="178">
                  <c:v>62302</c:v>
                </c:pt>
                <c:pt idx="179">
                  <c:v>186771</c:v>
                </c:pt>
                <c:pt idx="180">
                  <c:v>56389</c:v>
                </c:pt>
                <c:pt idx="181">
                  <c:v>56577</c:v>
                </c:pt>
                <c:pt idx="182">
                  <c:v>56766</c:v>
                </c:pt>
                <c:pt idx="183">
                  <c:v>56955</c:v>
                </c:pt>
                <c:pt idx="184">
                  <c:v>57145</c:v>
                </c:pt>
                <c:pt idx="185">
                  <c:v>171381</c:v>
                </c:pt>
                <c:pt idx="186">
                  <c:v>57527</c:v>
                </c:pt>
                <c:pt idx="187">
                  <c:v>57718</c:v>
                </c:pt>
                <c:pt idx="188">
                  <c:v>57911</c:v>
                </c:pt>
                <c:pt idx="189">
                  <c:v>58104</c:v>
                </c:pt>
                <c:pt idx="190">
                  <c:v>58297</c:v>
                </c:pt>
                <c:pt idx="191">
                  <c:v>174819</c:v>
                </c:pt>
                <c:pt idx="192">
                  <c:v>58687</c:v>
                </c:pt>
                <c:pt idx="193">
                  <c:v>58882</c:v>
                </c:pt>
                <c:pt idx="194">
                  <c:v>59079</c:v>
                </c:pt>
                <c:pt idx="195">
                  <c:v>59276</c:v>
                </c:pt>
                <c:pt idx="196">
                  <c:v>59473</c:v>
                </c:pt>
                <c:pt idx="197">
                  <c:v>178324</c:v>
                </c:pt>
                <c:pt idx="198">
                  <c:v>59870</c:v>
                </c:pt>
                <c:pt idx="199">
                  <c:v>60070</c:v>
                </c:pt>
                <c:pt idx="200">
                  <c:v>60270</c:v>
                </c:pt>
                <c:pt idx="201">
                  <c:v>60471</c:v>
                </c:pt>
                <c:pt idx="202">
                  <c:v>60673</c:v>
                </c:pt>
                <c:pt idx="203">
                  <c:v>181901</c:v>
                </c:pt>
                <c:pt idx="204">
                  <c:v>61078</c:v>
                </c:pt>
                <c:pt idx="205">
                  <c:v>61281</c:v>
                </c:pt>
                <c:pt idx="206">
                  <c:v>61486</c:v>
                </c:pt>
                <c:pt idx="207">
                  <c:v>61691</c:v>
                </c:pt>
                <c:pt idx="208">
                  <c:v>61896</c:v>
                </c:pt>
                <c:pt idx="209">
                  <c:v>185549</c:v>
                </c:pt>
                <c:pt idx="210">
                  <c:v>62309</c:v>
                </c:pt>
                <c:pt idx="211">
                  <c:v>62517</c:v>
                </c:pt>
                <c:pt idx="212">
                  <c:v>62726</c:v>
                </c:pt>
                <c:pt idx="213">
                  <c:v>62935</c:v>
                </c:pt>
                <c:pt idx="214">
                  <c:v>63144</c:v>
                </c:pt>
                <c:pt idx="215">
                  <c:v>189271</c:v>
                </c:pt>
                <c:pt idx="216">
                  <c:v>63566</c:v>
                </c:pt>
                <c:pt idx="217">
                  <c:v>63778</c:v>
                </c:pt>
                <c:pt idx="218">
                  <c:v>63991</c:v>
                </c:pt>
                <c:pt idx="219">
                  <c:v>64204</c:v>
                </c:pt>
                <c:pt idx="220">
                  <c:v>64418</c:v>
                </c:pt>
                <c:pt idx="221">
                  <c:v>193067</c:v>
                </c:pt>
                <c:pt idx="222">
                  <c:v>64848</c:v>
                </c:pt>
                <c:pt idx="223">
                  <c:v>65064</c:v>
                </c:pt>
                <c:pt idx="224">
                  <c:v>65281</c:v>
                </c:pt>
                <c:pt idx="225">
                  <c:v>65499</c:v>
                </c:pt>
                <c:pt idx="226">
                  <c:v>65717</c:v>
                </c:pt>
                <c:pt idx="227">
                  <c:v>196939</c:v>
                </c:pt>
                <c:pt idx="228">
                  <c:v>66156</c:v>
                </c:pt>
                <c:pt idx="229">
                  <c:v>66376</c:v>
                </c:pt>
                <c:pt idx="230">
                  <c:v>66598</c:v>
                </c:pt>
                <c:pt idx="231">
                  <c:v>66820</c:v>
                </c:pt>
                <c:pt idx="232">
                  <c:v>67042</c:v>
                </c:pt>
                <c:pt idx="233">
                  <c:v>200889</c:v>
                </c:pt>
                <c:pt idx="234">
                  <c:v>67490</c:v>
                </c:pt>
                <c:pt idx="235">
                  <c:v>67715</c:v>
                </c:pt>
                <c:pt idx="236">
                  <c:v>67941</c:v>
                </c:pt>
                <c:pt idx="237">
                  <c:v>68167</c:v>
                </c:pt>
                <c:pt idx="238">
                  <c:v>68394</c:v>
                </c:pt>
                <c:pt idx="239">
                  <c:v>204917</c:v>
                </c:pt>
                <c:pt idx="240">
                  <c:v>63775</c:v>
                </c:pt>
                <c:pt idx="241">
                  <c:v>64041</c:v>
                </c:pt>
                <c:pt idx="242">
                  <c:v>64308</c:v>
                </c:pt>
                <c:pt idx="243">
                  <c:v>64576</c:v>
                </c:pt>
                <c:pt idx="244">
                  <c:v>64845</c:v>
                </c:pt>
                <c:pt idx="245">
                  <c:v>194341</c:v>
                </c:pt>
                <c:pt idx="246">
                  <c:v>65386</c:v>
                </c:pt>
                <c:pt idx="247">
                  <c:v>65659</c:v>
                </c:pt>
                <c:pt idx="248">
                  <c:v>65932</c:v>
                </c:pt>
                <c:pt idx="249">
                  <c:v>66207</c:v>
                </c:pt>
                <c:pt idx="250">
                  <c:v>66483</c:v>
                </c:pt>
                <c:pt idx="251">
                  <c:v>199217</c:v>
                </c:pt>
                <c:pt idx="252">
                  <c:v>67038</c:v>
                </c:pt>
                <c:pt idx="253">
                  <c:v>67317</c:v>
                </c:pt>
                <c:pt idx="254">
                  <c:v>67598</c:v>
                </c:pt>
                <c:pt idx="255">
                  <c:v>67879</c:v>
                </c:pt>
                <c:pt idx="256">
                  <c:v>68162</c:v>
                </c:pt>
                <c:pt idx="257">
                  <c:v>204215</c:v>
                </c:pt>
                <c:pt idx="258">
                  <c:v>68731</c:v>
                </c:pt>
                <c:pt idx="259">
                  <c:v>69018</c:v>
                </c:pt>
                <c:pt idx="260">
                  <c:v>69305</c:v>
                </c:pt>
                <c:pt idx="261">
                  <c:v>69594</c:v>
                </c:pt>
                <c:pt idx="262">
                  <c:v>69884</c:v>
                </c:pt>
                <c:pt idx="263">
                  <c:v>209338</c:v>
                </c:pt>
                <c:pt idx="264">
                  <c:v>70468</c:v>
                </c:pt>
                <c:pt idx="265">
                  <c:v>70761</c:v>
                </c:pt>
                <c:pt idx="266">
                  <c:v>71056</c:v>
                </c:pt>
                <c:pt idx="267">
                  <c:v>71352</c:v>
                </c:pt>
                <c:pt idx="268">
                  <c:v>71649</c:v>
                </c:pt>
                <c:pt idx="269">
                  <c:v>214590</c:v>
                </c:pt>
                <c:pt idx="270">
                  <c:v>72248</c:v>
                </c:pt>
                <c:pt idx="271">
                  <c:v>72549</c:v>
                </c:pt>
                <c:pt idx="272">
                  <c:v>72851</c:v>
                </c:pt>
                <c:pt idx="273">
                  <c:v>73155</c:v>
                </c:pt>
                <c:pt idx="274">
                  <c:v>73459</c:v>
                </c:pt>
                <c:pt idx="275">
                  <c:v>219974</c:v>
                </c:pt>
                <c:pt idx="276">
                  <c:v>74073</c:v>
                </c:pt>
                <c:pt idx="277">
                  <c:v>74382</c:v>
                </c:pt>
                <c:pt idx="278">
                  <c:v>74691</c:v>
                </c:pt>
                <c:pt idx="279">
                  <c:v>75003</c:v>
                </c:pt>
                <c:pt idx="280">
                  <c:v>75315</c:v>
                </c:pt>
                <c:pt idx="281">
                  <c:v>225492</c:v>
                </c:pt>
                <c:pt idx="282">
                  <c:v>75944</c:v>
                </c:pt>
                <c:pt idx="283">
                  <c:v>76261</c:v>
                </c:pt>
                <c:pt idx="284">
                  <c:v>76578</c:v>
                </c:pt>
                <c:pt idx="285">
                  <c:v>76897</c:v>
                </c:pt>
                <c:pt idx="286">
                  <c:v>77218</c:v>
                </c:pt>
                <c:pt idx="287">
                  <c:v>231150</c:v>
                </c:pt>
                <c:pt idx="288">
                  <c:v>77863</c:v>
                </c:pt>
                <c:pt idx="289">
                  <c:v>78187</c:v>
                </c:pt>
                <c:pt idx="290">
                  <c:v>78513</c:v>
                </c:pt>
                <c:pt idx="291">
                  <c:v>78840</c:v>
                </c:pt>
                <c:pt idx="292">
                  <c:v>79168</c:v>
                </c:pt>
                <c:pt idx="293">
                  <c:v>236948</c:v>
                </c:pt>
                <c:pt idx="294">
                  <c:v>79830</c:v>
                </c:pt>
                <c:pt idx="295">
                  <c:v>80162</c:v>
                </c:pt>
                <c:pt idx="296">
                  <c:v>80496</c:v>
                </c:pt>
                <c:pt idx="297">
                  <c:v>80832</c:v>
                </c:pt>
                <c:pt idx="298">
                  <c:v>81168</c:v>
                </c:pt>
                <c:pt idx="299">
                  <c:v>242893</c:v>
                </c:pt>
                <c:pt idx="300">
                  <c:v>78007</c:v>
                </c:pt>
                <c:pt idx="301">
                  <c:v>78397</c:v>
                </c:pt>
                <c:pt idx="302">
                  <c:v>78789</c:v>
                </c:pt>
                <c:pt idx="303">
                  <c:v>79183</c:v>
                </c:pt>
                <c:pt idx="304">
                  <c:v>79579</c:v>
                </c:pt>
                <c:pt idx="305">
                  <c:v>238134</c:v>
                </c:pt>
                <c:pt idx="306">
                  <c:v>80377</c:v>
                </c:pt>
                <c:pt idx="307">
                  <c:v>80779</c:v>
                </c:pt>
                <c:pt idx="308">
                  <c:v>81183</c:v>
                </c:pt>
                <c:pt idx="309">
                  <c:v>81589</c:v>
                </c:pt>
                <c:pt idx="310">
                  <c:v>81997</c:v>
                </c:pt>
                <c:pt idx="311">
                  <c:v>245309</c:v>
                </c:pt>
                <c:pt idx="312">
                  <c:v>82819</c:v>
                </c:pt>
                <c:pt idx="313">
                  <c:v>83233</c:v>
                </c:pt>
                <c:pt idx="314">
                  <c:v>83649</c:v>
                </c:pt>
                <c:pt idx="315">
                  <c:v>84067</c:v>
                </c:pt>
                <c:pt idx="316">
                  <c:v>84487</c:v>
                </c:pt>
                <c:pt idx="317">
                  <c:v>252699</c:v>
                </c:pt>
                <c:pt idx="318">
                  <c:v>85334</c:v>
                </c:pt>
                <c:pt idx="319">
                  <c:v>85761</c:v>
                </c:pt>
                <c:pt idx="320">
                  <c:v>86190</c:v>
                </c:pt>
                <c:pt idx="321">
                  <c:v>86621</c:v>
                </c:pt>
                <c:pt idx="322">
                  <c:v>87054</c:v>
                </c:pt>
                <c:pt idx="323">
                  <c:v>260311</c:v>
                </c:pt>
                <c:pt idx="324">
                  <c:v>87927</c:v>
                </c:pt>
                <c:pt idx="325">
                  <c:v>88366</c:v>
                </c:pt>
                <c:pt idx="326">
                  <c:v>88808</c:v>
                </c:pt>
                <c:pt idx="327">
                  <c:v>89252</c:v>
                </c:pt>
                <c:pt idx="328">
                  <c:v>89698</c:v>
                </c:pt>
                <c:pt idx="329">
                  <c:v>268154</c:v>
                </c:pt>
                <c:pt idx="330">
                  <c:v>90598</c:v>
                </c:pt>
                <c:pt idx="331">
                  <c:v>91051</c:v>
                </c:pt>
                <c:pt idx="332">
                  <c:v>91506</c:v>
                </c:pt>
                <c:pt idx="333">
                  <c:v>91963</c:v>
                </c:pt>
                <c:pt idx="334">
                  <c:v>92423</c:v>
                </c:pt>
                <c:pt idx="335">
                  <c:v>276232</c:v>
                </c:pt>
                <c:pt idx="336">
                  <c:v>93350</c:v>
                </c:pt>
                <c:pt idx="337">
                  <c:v>93817</c:v>
                </c:pt>
                <c:pt idx="338">
                  <c:v>94286</c:v>
                </c:pt>
                <c:pt idx="339">
                  <c:v>94757</c:v>
                </c:pt>
                <c:pt idx="340">
                  <c:v>95231</c:v>
                </c:pt>
                <c:pt idx="341">
                  <c:v>284555</c:v>
                </c:pt>
                <c:pt idx="342">
                  <c:v>96185</c:v>
                </c:pt>
                <c:pt idx="343">
                  <c:v>96666</c:v>
                </c:pt>
                <c:pt idx="344">
                  <c:v>97150</c:v>
                </c:pt>
                <c:pt idx="345">
                  <c:v>97635</c:v>
                </c:pt>
                <c:pt idx="346">
                  <c:v>98124</c:v>
                </c:pt>
                <c:pt idx="347">
                  <c:v>293127</c:v>
                </c:pt>
                <c:pt idx="348">
                  <c:v>99107</c:v>
                </c:pt>
                <c:pt idx="349">
                  <c:v>99603</c:v>
                </c:pt>
                <c:pt idx="350">
                  <c:v>100101</c:v>
                </c:pt>
                <c:pt idx="351">
                  <c:v>100601</c:v>
                </c:pt>
                <c:pt idx="352">
                  <c:v>101104</c:v>
                </c:pt>
                <c:pt idx="353">
                  <c:v>301959</c:v>
                </c:pt>
                <c:pt idx="354">
                  <c:v>102118</c:v>
                </c:pt>
                <c:pt idx="355">
                  <c:v>102629</c:v>
                </c:pt>
                <c:pt idx="356">
                  <c:v>103142</c:v>
                </c:pt>
                <c:pt idx="357">
                  <c:v>103657</c:v>
                </c:pt>
                <c:pt idx="358">
                  <c:v>104176</c:v>
                </c:pt>
                <c:pt idx="359">
                  <c:v>311056</c:v>
                </c:pt>
                <c:pt idx="360">
                  <c:v>103102</c:v>
                </c:pt>
                <c:pt idx="361">
                  <c:v>103703</c:v>
                </c:pt>
                <c:pt idx="362">
                  <c:v>104308</c:v>
                </c:pt>
                <c:pt idx="363">
                  <c:v>104916</c:v>
                </c:pt>
                <c:pt idx="364">
                  <c:v>105528</c:v>
                </c:pt>
                <c:pt idx="365">
                  <c:v>314952</c:v>
                </c:pt>
                <c:pt idx="366">
                  <c:v>106763</c:v>
                </c:pt>
                <c:pt idx="367">
                  <c:v>107386</c:v>
                </c:pt>
                <c:pt idx="368">
                  <c:v>108012</c:v>
                </c:pt>
                <c:pt idx="369">
                  <c:v>108642</c:v>
                </c:pt>
                <c:pt idx="370">
                  <c:v>109276</c:v>
                </c:pt>
                <c:pt idx="371">
                  <c:v>326031</c:v>
                </c:pt>
                <c:pt idx="372">
                  <c:v>110555</c:v>
                </c:pt>
                <c:pt idx="373">
                  <c:v>111200</c:v>
                </c:pt>
                <c:pt idx="374">
                  <c:v>111848</c:v>
                </c:pt>
                <c:pt idx="375">
                  <c:v>112501</c:v>
                </c:pt>
                <c:pt idx="376">
                  <c:v>113157</c:v>
                </c:pt>
                <c:pt idx="377">
                  <c:v>337498</c:v>
                </c:pt>
                <c:pt idx="378">
                  <c:v>114481</c:v>
                </c:pt>
                <c:pt idx="379">
                  <c:v>115149</c:v>
                </c:pt>
                <c:pt idx="380">
                  <c:v>115821</c:v>
                </c:pt>
                <c:pt idx="381">
                  <c:v>116496</c:v>
                </c:pt>
                <c:pt idx="382">
                  <c:v>117176</c:v>
                </c:pt>
                <c:pt idx="383">
                  <c:v>349369</c:v>
                </c:pt>
                <c:pt idx="384">
                  <c:v>118547</c:v>
                </c:pt>
                <c:pt idx="385">
                  <c:v>119238</c:v>
                </c:pt>
                <c:pt idx="386">
                  <c:v>119934</c:v>
                </c:pt>
                <c:pt idx="387">
                  <c:v>120634</c:v>
                </c:pt>
                <c:pt idx="388">
                  <c:v>121337</c:v>
                </c:pt>
                <c:pt idx="389">
                  <c:v>361657</c:v>
                </c:pt>
                <c:pt idx="390">
                  <c:v>122757</c:v>
                </c:pt>
                <c:pt idx="391">
                  <c:v>123473</c:v>
                </c:pt>
                <c:pt idx="392">
                  <c:v>124193</c:v>
                </c:pt>
                <c:pt idx="393">
                  <c:v>124918</c:v>
                </c:pt>
                <c:pt idx="394">
                  <c:v>125646</c:v>
                </c:pt>
                <c:pt idx="395">
                  <c:v>374378</c:v>
                </c:pt>
                <c:pt idx="396">
                  <c:v>127117</c:v>
                </c:pt>
                <c:pt idx="397">
                  <c:v>127858</c:v>
                </c:pt>
                <c:pt idx="398">
                  <c:v>128604</c:v>
                </c:pt>
                <c:pt idx="399">
                  <c:v>129354</c:v>
                </c:pt>
                <c:pt idx="400">
                  <c:v>130109</c:v>
                </c:pt>
                <c:pt idx="401">
                  <c:v>387547</c:v>
                </c:pt>
                <c:pt idx="402">
                  <c:v>131631</c:v>
                </c:pt>
                <c:pt idx="403">
                  <c:v>132399</c:v>
                </c:pt>
                <c:pt idx="404">
                  <c:v>133171</c:v>
                </c:pt>
                <c:pt idx="405">
                  <c:v>133948</c:v>
                </c:pt>
                <c:pt idx="406">
                  <c:v>134729</c:v>
                </c:pt>
                <c:pt idx="407">
                  <c:v>401208</c:v>
                </c:pt>
                <c:pt idx="408">
                  <c:v>0</c:v>
                </c:pt>
                <c:pt idx="409">
                  <c:v>0</c:v>
                </c:pt>
                <c:pt idx="410">
                  <c:v>0</c:v>
                </c:pt>
                <c:pt idx="411">
                  <c:v>0</c:v>
                </c:pt>
                <c:pt idx="412">
                  <c:v>0</c:v>
                </c:pt>
                <c:pt idx="413">
                  <c:v>0</c:v>
                </c:pt>
                <c:pt idx="414">
                  <c:v>0</c:v>
                </c:pt>
                <c:pt idx="415">
                  <c:v>0</c:v>
                </c:pt>
                <c:pt idx="416">
                  <c:v>0</c:v>
                </c:pt>
                <c:pt idx="417">
                  <c:v>0</c:v>
                </c:pt>
                <c:pt idx="418">
                  <c:v>0</c:v>
                </c:pt>
                <c:pt idx="419">
                  <c:v>0</c:v>
                </c:pt>
              </c:numCache>
            </c:numRef>
          </c:val>
          <c:extLst>
            <c:ext xmlns:c16="http://schemas.microsoft.com/office/drawing/2014/chart" uri="{C3380CC4-5D6E-409C-BE32-E72D297353CC}">
              <c16:uniqueId val="{00000002-90D3-4954-B664-6B97C7B43194}"/>
            </c:ext>
          </c:extLst>
        </c:ser>
        <c:dLbls>
          <c:showLegendKey val="0"/>
          <c:showVal val="0"/>
          <c:showCatName val="0"/>
          <c:showSerName val="0"/>
          <c:showPercent val="0"/>
          <c:showBubbleSize val="0"/>
        </c:dLbls>
        <c:gapWidth val="20"/>
        <c:overlap val="100"/>
        <c:axId val="315419304"/>
        <c:axId val="101182200"/>
      </c:barChart>
      <c:lineChart>
        <c:grouping val="standard"/>
        <c:varyColors val="0"/>
        <c:ser>
          <c:idx val="0"/>
          <c:order val="2"/>
          <c:tx>
            <c:strRef>
              <c:f>償還予定表!$N$16</c:f>
              <c:strCache>
                <c:ptCount val="1"/>
                <c:pt idx="0">
                  <c:v>ローン残高</c:v>
                </c:pt>
              </c:strCache>
            </c:strRef>
          </c:tx>
          <c:spPr>
            <a:ln w="28575" cap="rnd">
              <a:solidFill>
                <a:schemeClr val="accent2">
                  <a:lumMod val="60000"/>
                  <a:lumOff val="40000"/>
                </a:schemeClr>
              </a:solidFill>
              <a:round/>
            </a:ln>
            <a:effectLst/>
          </c:spPr>
          <c:marker>
            <c:symbol val="none"/>
          </c:marker>
          <c:cat>
            <c:strRef>
              <c:f>償還予定表!$B$18:$B$437</c:f>
              <c:strCache>
                <c:ptCount val="397"/>
                <c:pt idx="0">
                  <c:v>1年目</c:v>
                </c:pt>
                <c:pt idx="12">
                  <c:v>2年目</c:v>
                </c:pt>
                <c:pt idx="24">
                  <c:v>3年目</c:v>
                </c:pt>
                <c:pt idx="36">
                  <c:v>4年目</c:v>
                </c:pt>
                <c:pt idx="48">
                  <c:v>5年目</c:v>
                </c:pt>
                <c:pt idx="60">
                  <c:v>6年目</c:v>
                </c:pt>
                <c:pt idx="72">
                  <c:v>7年目</c:v>
                </c:pt>
                <c:pt idx="84">
                  <c:v>8年目</c:v>
                </c:pt>
                <c:pt idx="96">
                  <c:v>9年目</c:v>
                </c:pt>
                <c:pt idx="108">
                  <c:v>10年目</c:v>
                </c:pt>
                <c:pt idx="120">
                  <c:v>11年目</c:v>
                </c:pt>
                <c:pt idx="132">
                  <c:v>12年目</c:v>
                </c:pt>
                <c:pt idx="144">
                  <c:v>13年目</c:v>
                </c:pt>
                <c:pt idx="156">
                  <c:v>14年目</c:v>
                </c:pt>
                <c:pt idx="168">
                  <c:v>15年目</c:v>
                </c:pt>
                <c:pt idx="180">
                  <c:v>16年目</c:v>
                </c:pt>
                <c:pt idx="192">
                  <c:v>17年目</c:v>
                </c:pt>
                <c:pt idx="204">
                  <c:v>18年目</c:v>
                </c:pt>
                <c:pt idx="216">
                  <c:v>19年目</c:v>
                </c:pt>
                <c:pt idx="228">
                  <c:v>20年目</c:v>
                </c:pt>
                <c:pt idx="240">
                  <c:v>21年目</c:v>
                </c:pt>
                <c:pt idx="252">
                  <c:v>22年目</c:v>
                </c:pt>
                <c:pt idx="264">
                  <c:v>23年目</c:v>
                </c:pt>
                <c:pt idx="276">
                  <c:v>24年目</c:v>
                </c:pt>
                <c:pt idx="288">
                  <c:v>25年目</c:v>
                </c:pt>
                <c:pt idx="300">
                  <c:v>26年目</c:v>
                </c:pt>
                <c:pt idx="312">
                  <c:v>27年目</c:v>
                </c:pt>
                <c:pt idx="324">
                  <c:v>28年目</c:v>
                </c:pt>
                <c:pt idx="336">
                  <c:v>29年目</c:v>
                </c:pt>
                <c:pt idx="348">
                  <c:v>30年目</c:v>
                </c:pt>
                <c:pt idx="360">
                  <c:v>31年目</c:v>
                </c:pt>
                <c:pt idx="372">
                  <c:v>32年目</c:v>
                </c:pt>
                <c:pt idx="384">
                  <c:v>33年目</c:v>
                </c:pt>
                <c:pt idx="396">
                  <c:v>34年目</c:v>
                </c:pt>
              </c:strCache>
            </c:strRef>
          </c:cat>
          <c:val>
            <c:numRef>
              <c:f>償還予定表!$N$18:$N$437</c:f>
              <c:numCache>
                <c:formatCode>#,##0_);[Red]\(#,##0\)</c:formatCode>
                <c:ptCount val="420"/>
                <c:pt idx="0">
                  <c:v>39938234</c:v>
                </c:pt>
                <c:pt idx="1">
                  <c:v>39876417</c:v>
                </c:pt>
                <c:pt idx="2">
                  <c:v>39814548</c:v>
                </c:pt>
                <c:pt idx="3">
                  <c:v>39752627</c:v>
                </c:pt>
                <c:pt idx="4">
                  <c:v>39690655</c:v>
                </c:pt>
                <c:pt idx="5">
                  <c:v>39504795</c:v>
                </c:pt>
                <c:pt idx="6">
                  <c:v>39442720</c:v>
                </c:pt>
                <c:pt idx="7">
                  <c:v>39380593</c:v>
                </c:pt>
                <c:pt idx="8">
                  <c:v>39318414</c:v>
                </c:pt>
                <c:pt idx="9">
                  <c:v>39256183</c:v>
                </c:pt>
                <c:pt idx="10">
                  <c:v>39193900</c:v>
                </c:pt>
                <c:pt idx="11">
                  <c:v>39007110</c:v>
                </c:pt>
                <c:pt idx="12">
                  <c:v>38944724</c:v>
                </c:pt>
                <c:pt idx="13">
                  <c:v>38882286</c:v>
                </c:pt>
                <c:pt idx="14">
                  <c:v>38819795</c:v>
                </c:pt>
                <c:pt idx="15">
                  <c:v>38757252</c:v>
                </c:pt>
                <c:pt idx="16">
                  <c:v>38694657</c:v>
                </c:pt>
                <c:pt idx="17">
                  <c:v>38506933</c:v>
                </c:pt>
                <c:pt idx="18">
                  <c:v>38444234</c:v>
                </c:pt>
                <c:pt idx="19">
                  <c:v>38381483</c:v>
                </c:pt>
                <c:pt idx="20">
                  <c:v>38318679</c:v>
                </c:pt>
                <c:pt idx="21">
                  <c:v>38255823</c:v>
                </c:pt>
                <c:pt idx="22">
                  <c:v>38192915</c:v>
                </c:pt>
                <c:pt idx="23">
                  <c:v>38004251</c:v>
                </c:pt>
                <c:pt idx="24">
                  <c:v>37941238</c:v>
                </c:pt>
                <c:pt idx="25">
                  <c:v>37878172</c:v>
                </c:pt>
                <c:pt idx="26">
                  <c:v>37815054</c:v>
                </c:pt>
                <c:pt idx="27">
                  <c:v>37751883</c:v>
                </c:pt>
                <c:pt idx="28">
                  <c:v>37688659</c:v>
                </c:pt>
                <c:pt idx="29">
                  <c:v>37499052</c:v>
                </c:pt>
                <c:pt idx="30">
                  <c:v>37435723</c:v>
                </c:pt>
                <c:pt idx="31">
                  <c:v>37372341</c:v>
                </c:pt>
                <c:pt idx="32">
                  <c:v>37308906</c:v>
                </c:pt>
                <c:pt idx="33">
                  <c:v>37245419</c:v>
                </c:pt>
                <c:pt idx="34">
                  <c:v>37181879</c:v>
                </c:pt>
                <c:pt idx="35">
                  <c:v>36991323</c:v>
                </c:pt>
                <c:pt idx="36">
                  <c:v>36927677</c:v>
                </c:pt>
                <c:pt idx="37">
                  <c:v>36863978</c:v>
                </c:pt>
                <c:pt idx="38">
                  <c:v>36800226</c:v>
                </c:pt>
                <c:pt idx="39">
                  <c:v>36736420</c:v>
                </c:pt>
                <c:pt idx="40">
                  <c:v>36672561</c:v>
                </c:pt>
                <c:pt idx="41">
                  <c:v>36481051</c:v>
                </c:pt>
                <c:pt idx="42">
                  <c:v>36417086</c:v>
                </c:pt>
                <c:pt idx="43">
                  <c:v>36353068</c:v>
                </c:pt>
                <c:pt idx="44">
                  <c:v>36288996</c:v>
                </c:pt>
                <c:pt idx="45">
                  <c:v>36224871</c:v>
                </c:pt>
                <c:pt idx="46">
                  <c:v>36160692</c:v>
                </c:pt>
                <c:pt idx="47">
                  <c:v>35968224</c:v>
                </c:pt>
                <c:pt idx="48">
                  <c:v>35903938</c:v>
                </c:pt>
                <c:pt idx="49">
                  <c:v>35839599</c:v>
                </c:pt>
                <c:pt idx="50">
                  <c:v>35775206</c:v>
                </c:pt>
                <c:pt idx="51">
                  <c:v>35710760</c:v>
                </c:pt>
                <c:pt idx="52">
                  <c:v>35646260</c:v>
                </c:pt>
                <c:pt idx="53">
                  <c:v>35452829</c:v>
                </c:pt>
                <c:pt idx="54">
                  <c:v>35388221</c:v>
                </c:pt>
                <c:pt idx="55">
                  <c:v>35323559</c:v>
                </c:pt>
                <c:pt idx="56">
                  <c:v>35258844</c:v>
                </c:pt>
                <c:pt idx="57">
                  <c:v>35194075</c:v>
                </c:pt>
                <c:pt idx="58">
                  <c:v>35129252</c:v>
                </c:pt>
                <c:pt idx="59">
                  <c:v>34934854</c:v>
                </c:pt>
                <c:pt idx="60">
                  <c:v>34879238</c:v>
                </c:pt>
                <c:pt idx="61">
                  <c:v>34823529</c:v>
                </c:pt>
                <c:pt idx="62">
                  <c:v>34767728</c:v>
                </c:pt>
                <c:pt idx="63">
                  <c:v>34711834</c:v>
                </c:pt>
                <c:pt idx="64">
                  <c:v>34655846</c:v>
                </c:pt>
                <c:pt idx="65">
                  <c:v>34487928</c:v>
                </c:pt>
                <c:pt idx="66">
                  <c:v>34431754</c:v>
                </c:pt>
                <c:pt idx="67">
                  <c:v>34375486</c:v>
                </c:pt>
                <c:pt idx="68">
                  <c:v>34319124</c:v>
                </c:pt>
                <c:pt idx="69">
                  <c:v>34262668</c:v>
                </c:pt>
                <c:pt idx="70">
                  <c:v>34206118</c:v>
                </c:pt>
                <c:pt idx="71">
                  <c:v>34036519</c:v>
                </c:pt>
                <c:pt idx="72">
                  <c:v>33979781</c:v>
                </c:pt>
                <c:pt idx="73">
                  <c:v>33922948</c:v>
                </c:pt>
                <c:pt idx="74">
                  <c:v>33866020</c:v>
                </c:pt>
                <c:pt idx="75">
                  <c:v>33808997</c:v>
                </c:pt>
                <c:pt idx="76">
                  <c:v>33751879</c:v>
                </c:pt>
                <c:pt idx="77">
                  <c:v>33580581</c:v>
                </c:pt>
                <c:pt idx="78">
                  <c:v>33523273</c:v>
                </c:pt>
                <c:pt idx="79">
                  <c:v>33465869</c:v>
                </c:pt>
                <c:pt idx="80">
                  <c:v>33408370</c:v>
                </c:pt>
                <c:pt idx="81">
                  <c:v>33350775</c:v>
                </c:pt>
                <c:pt idx="82">
                  <c:v>33293084</c:v>
                </c:pt>
                <c:pt idx="83">
                  <c:v>33120071</c:v>
                </c:pt>
                <c:pt idx="84">
                  <c:v>33062187</c:v>
                </c:pt>
                <c:pt idx="85">
                  <c:v>33004207</c:v>
                </c:pt>
                <c:pt idx="86">
                  <c:v>32946130</c:v>
                </c:pt>
                <c:pt idx="87">
                  <c:v>32887956</c:v>
                </c:pt>
                <c:pt idx="88">
                  <c:v>32829685</c:v>
                </c:pt>
                <c:pt idx="89">
                  <c:v>32654939</c:v>
                </c:pt>
                <c:pt idx="90">
                  <c:v>32596474</c:v>
                </c:pt>
                <c:pt idx="91">
                  <c:v>32537912</c:v>
                </c:pt>
                <c:pt idx="92">
                  <c:v>32479252</c:v>
                </c:pt>
                <c:pt idx="93">
                  <c:v>32420494</c:v>
                </c:pt>
                <c:pt idx="94">
                  <c:v>32361638</c:v>
                </c:pt>
                <c:pt idx="95">
                  <c:v>32185142</c:v>
                </c:pt>
                <c:pt idx="96">
                  <c:v>32126090</c:v>
                </c:pt>
                <c:pt idx="97">
                  <c:v>32066940</c:v>
                </c:pt>
                <c:pt idx="98">
                  <c:v>32007691</c:v>
                </c:pt>
                <c:pt idx="99">
                  <c:v>31948343</c:v>
                </c:pt>
                <c:pt idx="100">
                  <c:v>31888896</c:v>
                </c:pt>
                <c:pt idx="101">
                  <c:v>31710633</c:v>
                </c:pt>
                <c:pt idx="102">
                  <c:v>31650988</c:v>
                </c:pt>
                <c:pt idx="103">
                  <c:v>31591244</c:v>
                </c:pt>
                <c:pt idx="104">
                  <c:v>31531400</c:v>
                </c:pt>
                <c:pt idx="105">
                  <c:v>31471456</c:v>
                </c:pt>
                <c:pt idx="106">
                  <c:v>31411412</c:v>
                </c:pt>
                <c:pt idx="107">
                  <c:v>31231364</c:v>
                </c:pt>
                <c:pt idx="108">
                  <c:v>31171120</c:v>
                </c:pt>
                <c:pt idx="109">
                  <c:v>31110776</c:v>
                </c:pt>
                <c:pt idx="110">
                  <c:v>31050331</c:v>
                </c:pt>
                <c:pt idx="111">
                  <c:v>30989785</c:v>
                </c:pt>
                <c:pt idx="112">
                  <c:v>30929138</c:v>
                </c:pt>
                <c:pt idx="113">
                  <c:v>30747287</c:v>
                </c:pt>
                <c:pt idx="114">
                  <c:v>30686438</c:v>
                </c:pt>
                <c:pt idx="115">
                  <c:v>30625488</c:v>
                </c:pt>
                <c:pt idx="116">
                  <c:v>30564436</c:v>
                </c:pt>
                <c:pt idx="117">
                  <c:v>30503282</c:v>
                </c:pt>
                <c:pt idx="118">
                  <c:v>30442026</c:v>
                </c:pt>
                <c:pt idx="119">
                  <c:v>30258354</c:v>
                </c:pt>
                <c:pt idx="120">
                  <c:v>30204452</c:v>
                </c:pt>
                <c:pt idx="121">
                  <c:v>30150415</c:v>
                </c:pt>
                <c:pt idx="122">
                  <c:v>30096243</c:v>
                </c:pt>
                <c:pt idx="123">
                  <c:v>30041935</c:v>
                </c:pt>
                <c:pt idx="124">
                  <c:v>29987491</c:v>
                </c:pt>
                <c:pt idx="125">
                  <c:v>29824188</c:v>
                </c:pt>
                <c:pt idx="126">
                  <c:v>29769472</c:v>
                </c:pt>
                <c:pt idx="127">
                  <c:v>29714619</c:v>
                </c:pt>
                <c:pt idx="128">
                  <c:v>29659629</c:v>
                </c:pt>
                <c:pt idx="129">
                  <c:v>29604502</c:v>
                </c:pt>
                <c:pt idx="130">
                  <c:v>29549237</c:v>
                </c:pt>
                <c:pt idx="131">
                  <c:v>29383480</c:v>
                </c:pt>
                <c:pt idx="132">
                  <c:v>29327938</c:v>
                </c:pt>
                <c:pt idx="133">
                  <c:v>29272257</c:v>
                </c:pt>
                <c:pt idx="134">
                  <c:v>29216437</c:v>
                </c:pt>
                <c:pt idx="135">
                  <c:v>29160477</c:v>
                </c:pt>
                <c:pt idx="136">
                  <c:v>29104378</c:v>
                </c:pt>
                <c:pt idx="137">
                  <c:v>28936129</c:v>
                </c:pt>
                <c:pt idx="138">
                  <c:v>28879749</c:v>
                </c:pt>
                <c:pt idx="139">
                  <c:v>28823228</c:v>
                </c:pt>
                <c:pt idx="140">
                  <c:v>28766565</c:v>
                </c:pt>
                <c:pt idx="141">
                  <c:v>28709761</c:v>
                </c:pt>
                <c:pt idx="142">
                  <c:v>28652815</c:v>
                </c:pt>
                <c:pt idx="143">
                  <c:v>28482037</c:v>
                </c:pt>
                <c:pt idx="144">
                  <c:v>28424806</c:v>
                </c:pt>
                <c:pt idx="145">
                  <c:v>28367432</c:v>
                </c:pt>
                <c:pt idx="146">
                  <c:v>28309914</c:v>
                </c:pt>
                <c:pt idx="147">
                  <c:v>28252252</c:v>
                </c:pt>
                <c:pt idx="148">
                  <c:v>28194446</c:v>
                </c:pt>
                <c:pt idx="149">
                  <c:v>28021102</c:v>
                </c:pt>
                <c:pt idx="150">
                  <c:v>27963007</c:v>
                </c:pt>
                <c:pt idx="151">
                  <c:v>27904767</c:v>
                </c:pt>
                <c:pt idx="152">
                  <c:v>27846381</c:v>
                </c:pt>
                <c:pt idx="153">
                  <c:v>27787849</c:v>
                </c:pt>
                <c:pt idx="154">
                  <c:v>27729171</c:v>
                </c:pt>
                <c:pt idx="155">
                  <c:v>27553221</c:v>
                </c:pt>
                <c:pt idx="156">
                  <c:v>27494249</c:v>
                </c:pt>
                <c:pt idx="157">
                  <c:v>27435130</c:v>
                </c:pt>
                <c:pt idx="158">
                  <c:v>27375863</c:v>
                </c:pt>
                <c:pt idx="159">
                  <c:v>27316448</c:v>
                </c:pt>
                <c:pt idx="160">
                  <c:v>27256884</c:v>
                </c:pt>
                <c:pt idx="161">
                  <c:v>27078289</c:v>
                </c:pt>
                <c:pt idx="162">
                  <c:v>27018427</c:v>
                </c:pt>
                <c:pt idx="163">
                  <c:v>26958415</c:v>
                </c:pt>
                <c:pt idx="164">
                  <c:v>26898253</c:v>
                </c:pt>
                <c:pt idx="165">
                  <c:v>26837941</c:v>
                </c:pt>
                <c:pt idx="166">
                  <c:v>26777478</c:v>
                </c:pt>
                <c:pt idx="167">
                  <c:v>26596198</c:v>
                </c:pt>
                <c:pt idx="168">
                  <c:v>26535432</c:v>
                </c:pt>
                <c:pt idx="169">
                  <c:v>26474514</c:v>
                </c:pt>
                <c:pt idx="170">
                  <c:v>26413444</c:v>
                </c:pt>
                <c:pt idx="171">
                  <c:v>26352221</c:v>
                </c:pt>
                <c:pt idx="172">
                  <c:v>26290845</c:v>
                </c:pt>
                <c:pt idx="173">
                  <c:v>26106841</c:v>
                </c:pt>
                <c:pt idx="174">
                  <c:v>26045158</c:v>
                </c:pt>
                <c:pt idx="175">
                  <c:v>25983321</c:v>
                </c:pt>
                <c:pt idx="176">
                  <c:v>25921329</c:v>
                </c:pt>
                <c:pt idx="177">
                  <c:v>25859182</c:v>
                </c:pt>
                <c:pt idx="178">
                  <c:v>25796880</c:v>
                </c:pt>
                <c:pt idx="179">
                  <c:v>25610109</c:v>
                </c:pt>
                <c:pt idx="180">
                  <c:v>25553720</c:v>
                </c:pt>
                <c:pt idx="181">
                  <c:v>25497143</c:v>
                </c:pt>
                <c:pt idx="182">
                  <c:v>25440377</c:v>
                </c:pt>
                <c:pt idx="183">
                  <c:v>25383422</c:v>
                </c:pt>
                <c:pt idx="184">
                  <c:v>25326277</c:v>
                </c:pt>
                <c:pt idx="185">
                  <c:v>25154896</c:v>
                </c:pt>
                <c:pt idx="186">
                  <c:v>25097369</c:v>
                </c:pt>
                <c:pt idx="187">
                  <c:v>25039651</c:v>
                </c:pt>
                <c:pt idx="188">
                  <c:v>24981740</c:v>
                </c:pt>
                <c:pt idx="189">
                  <c:v>24923636</c:v>
                </c:pt>
                <c:pt idx="190">
                  <c:v>24865339</c:v>
                </c:pt>
                <c:pt idx="191">
                  <c:v>24690520</c:v>
                </c:pt>
                <c:pt idx="192">
                  <c:v>24631833</c:v>
                </c:pt>
                <c:pt idx="193">
                  <c:v>24572951</c:v>
                </c:pt>
                <c:pt idx="194">
                  <c:v>24513872</c:v>
                </c:pt>
                <c:pt idx="195">
                  <c:v>24454596</c:v>
                </c:pt>
                <c:pt idx="196">
                  <c:v>24395123</c:v>
                </c:pt>
                <c:pt idx="197">
                  <c:v>24216799</c:v>
                </c:pt>
                <c:pt idx="198">
                  <c:v>24156929</c:v>
                </c:pt>
                <c:pt idx="199">
                  <c:v>24096859</c:v>
                </c:pt>
                <c:pt idx="200">
                  <c:v>24036589</c:v>
                </c:pt>
                <c:pt idx="201">
                  <c:v>23976118</c:v>
                </c:pt>
                <c:pt idx="202">
                  <c:v>23915445</c:v>
                </c:pt>
                <c:pt idx="203">
                  <c:v>23733544</c:v>
                </c:pt>
                <c:pt idx="204">
                  <c:v>23672466</c:v>
                </c:pt>
                <c:pt idx="205">
                  <c:v>23611185</c:v>
                </c:pt>
                <c:pt idx="206">
                  <c:v>23549699</c:v>
                </c:pt>
                <c:pt idx="207">
                  <c:v>23488008</c:v>
                </c:pt>
                <c:pt idx="208">
                  <c:v>23426112</c:v>
                </c:pt>
                <c:pt idx="209">
                  <c:v>23240563</c:v>
                </c:pt>
                <c:pt idx="210">
                  <c:v>23178254</c:v>
                </c:pt>
                <c:pt idx="211">
                  <c:v>23115737</c:v>
                </c:pt>
                <c:pt idx="212">
                  <c:v>23053011</c:v>
                </c:pt>
                <c:pt idx="213">
                  <c:v>22990076</c:v>
                </c:pt>
                <c:pt idx="214">
                  <c:v>22926932</c:v>
                </c:pt>
                <c:pt idx="215">
                  <c:v>22737661</c:v>
                </c:pt>
                <c:pt idx="216">
                  <c:v>22674095</c:v>
                </c:pt>
                <c:pt idx="217">
                  <c:v>22610317</c:v>
                </c:pt>
                <c:pt idx="218">
                  <c:v>22546326</c:v>
                </c:pt>
                <c:pt idx="219">
                  <c:v>22482122</c:v>
                </c:pt>
                <c:pt idx="220">
                  <c:v>22417704</c:v>
                </c:pt>
                <c:pt idx="221">
                  <c:v>22224637</c:v>
                </c:pt>
                <c:pt idx="222">
                  <c:v>22159789</c:v>
                </c:pt>
                <c:pt idx="223">
                  <c:v>22094725</c:v>
                </c:pt>
                <c:pt idx="224">
                  <c:v>22029444</c:v>
                </c:pt>
                <c:pt idx="225">
                  <c:v>21963945</c:v>
                </c:pt>
                <c:pt idx="226">
                  <c:v>21898228</c:v>
                </c:pt>
                <c:pt idx="227">
                  <c:v>21701289</c:v>
                </c:pt>
                <c:pt idx="228">
                  <c:v>21635133</c:v>
                </c:pt>
                <c:pt idx="229">
                  <c:v>21568757</c:v>
                </c:pt>
                <c:pt idx="230">
                  <c:v>21502159</c:v>
                </c:pt>
                <c:pt idx="231">
                  <c:v>21435339</c:v>
                </c:pt>
                <c:pt idx="232">
                  <c:v>21368297</c:v>
                </c:pt>
                <c:pt idx="233">
                  <c:v>21167408</c:v>
                </c:pt>
                <c:pt idx="234">
                  <c:v>21099918</c:v>
                </c:pt>
                <c:pt idx="235">
                  <c:v>21032203</c:v>
                </c:pt>
                <c:pt idx="236">
                  <c:v>20964262</c:v>
                </c:pt>
                <c:pt idx="237">
                  <c:v>20896095</c:v>
                </c:pt>
                <c:pt idx="238">
                  <c:v>20827701</c:v>
                </c:pt>
                <c:pt idx="239">
                  <c:v>20622784</c:v>
                </c:pt>
                <c:pt idx="240">
                  <c:v>20559009</c:v>
                </c:pt>
                <c:pt idx="241">
                  <c:v>20494968</c:v>
                </c:pt>
                <c:pt idx="242">
                  <c:v>20430660</c:v>
                </c:pt>
                <c:pt idx="243">
                  <c:v>20366084</c:v>
                </c:pt>
                <c:pt idx="244">
                  <c:v>20301239</c:v>
                </c:pt>
                <c:pt idx="245">
                  <c:v>20106898</c:v>
                </c:pt>
                <c:pt idx="246">
                  <c:v>20041512</c:v>
                </c:pt>
                <c:pt idx="247">
                  <c:v>19975853</c:v>
                </c:pt>
                <c:pt idx="248">
                  <c:v>19909921</c:v>
                </c:pt>
                <c:pt idx="249">
                  <c:v>19843714</c:v>
                </c:pt>
                <c:pt idx="250">
                  <c:v>19777231</c:v>
                </c:pt>
                <c:pt idx="251">
                  <c:v>19578014</c:v>
                </c:pt>
                <c:pt idx="252">
                  <c:v>19510976</c:v>
                </c:pt>
                <c:pt idx="253">
                  <c:v>19443659</c:v>
                </c:pt>
                <c:pt idx="254">
                  <c:v>19376061</c:v>
                </c:pt>
                <c:pt idx="255">
                  <c:v>19308182</c:v>
                </c:pt>
                <c:pt idx="256">
                  <c:v>19240020</c:v>
                </c:pt>
                <c:pt idx="257">
                  <c:v>19035805</c:v>
                </c:pt>
                <c:pt idx="258">
                  <c:v>18967074</c:v>
                </c:pt>
                <c:pt idx="259">
                  <c:v>18898056</c:v>
                </c:pt>
                <c:pt idx="260">
                  <c:v>18828751</c:v>
                </c:pt>
                <c:pt idx="261">
                  <c:v>18759157</c:v>
                </c:pt>
                <c:pt idx="262">
                  <c:v>18689273</c:v>
                </c:pt>
                <c:pt idx="263">
                  <c:v>18479935</c:v>
                </c:pt>
                <c:pt idx="264">
                  <c:v>18409467</c:v>
                </c:pt>
                <c:pt idx="265">
                  <c:v>18338706</c:v>
                </c:pt>
                <c:pt idx="266">
                  <c:v>18267650</c:v>
                </c:pt>
                <c:pt idx="267">
                  <c:v>18196298</c:v>
                </c:pt>
                <c:pt idx="268">
                  <c:v>18124649</c:v>
                </c:pt>
                <c:pt idx="269">
                  <c:v>17910059</c:v>
                </c:pt>
                <c:pt idx="270">
                  <c:v>17837811</c:v>
                </c:pt>
                <c:pt idx="271">
                  <c:v>17765262</c:v>
                </c:pt>
                <c:pt idx="272">
                  <c:v>17692411</c:v>
                </c:pt>
                <c:pt idx="273">
                  <c:v>17619256</c:v>
                </c:pt>
                <c:pt idx="274">
                  <c:v>17545797</c:v>
                </c:pt>
                <c:pt idx="275">
                  <c:v>17325823</c:v>
                </c:pt>
                <c:pt idx="276">
                  <c:v>17251750</c:v>
                </c:pt>
                <c:pt idx="277">
                  <c:v>17177368</c:v>
                </c:pt>
                <c:pt idx="278">
                  <c:v>17102677</c:v>
                </c:pt>
                <c:pt idx="279">
                  <c:v>17027674</c:v>
                </c:pt>
                <c:pt idx="280">
                  <c:v>16952359</c:v>
                </c:pt>
                <c:pt idx="281">
                  <c:v>16726867</c:v>
                </c:pt>
                <c:pt idx="282">
                  <c:v>16650923</c:v>
                </c:pt>
                <c:pt idx="283">
                  <c:v>16574662</c:v>
                </c:pt>
                <c:pt idx="284">
                  <c:v>16498084</c:v>
                </c:pt>
                <c:pt idx="285">
                  <c:v>16421187</c:v>
                </c:pt>
                <c:pt idx="286">
                  <c:v>16343969</c:v>
                </c:pt>
                <c:pt idx="287">
                  <c:v>16112819</c:v>
                </c:pt>
                <c:pt idx="288">
                  <c:v>16034956</c:v>
                </c:pt>
                <c:pt idx="289">
                  <c:v>15956769</c:v>
                </c:pt>
                <c:pt idx="290">
                  <c:v>15878256</c:v>
                </c:pt>
                <c:pt idx="291">
                  <c:v>15799416</c:v>
                </c:pt>
                <c:pt idx="292">
                  <c:v>15720248</c:v>
                </c:pt>
                <c:pt idx="293">
                  <c:v>15483300</c:v>
                </c:pt>
                <c:pt idx="294">
                  <c:v>15403470</c:v>
                </c:pt>
                <c:pt idx="295">
                  <c:v>15323308</c:v>
                </c:pt>
                <c:pt idx="296">
                  <c:v>15242812</c:v>
                </c:pt>
                <c:pt idx="297">
                  <c:v>15161980</c:v>
                </c:pt>
                <c:pt idx="298">
                  <c:v>15080812</c:v>
                </c:pt>
                <c:pt idx="299">
                  <c:v>14837919</c:v>
                </c:pt>
                <c:pt idx="300">
                  <c:v>14759912</c:v>
                </c:pt>
                <c:pt idx="301">
                  <c:v>14681515</c:v>
                </c:pt>
                <c:pt idx="302">
                  <c:v>14602726</c:v>
                </c:pt>
                <c:pt idx="303">
                  <c:v>14523543</c:v>
                </c:pt>
                <c:pt idx="304">
                  <c:v>14443964</c:v>
                </c:pt>
                <c:pt idx="305">
                  <c:v>14205830</c:v>
                </c:pt>
                <c:pt idx="306">
                  <c:v>14125453</c:v>
                </c:pt>
                <c:pt idx="307">
                  <c:v>14044674</c:v>
                </c:pt>
                <c:pt idx="308">
                  <c:v>13963491</c:v>
                </c:pt>
                <c:pt idx="309">
                  <c:v>13881902</c:v>
                </c:pt>
                <c:pt idx="310">
                  <c:v>13799905</c:v>
                </c:pt>
                <c:pt idx="311">
                  <c:v>13554596</c:v>
                </c:pt>
                <c:pt idx="312">
                  <c:v>13471777</c:v>
                </c:pt>
                <c:pt idx="313">
                  <c:v>13388544</c:v>
                </c:pt>
                <c:pt idx="314">
                  <c:v>13304895</c:v>
                </c:pt>
                <c:pt idx="315">
                  <c:v>13220828</c:v>
                </c:pt>
                <c:pt idx="316">
                  <c:v>13136341</c:v>
                </c:pt>
                <c:pt idx="317">
                  <c:v>12883642</c:v>
                </c:pt>
                <c:pt idx="318">
                  <c:v>12798308</c:v>
                </c:pt>
                <c:pt idx="319">
                  <c:v>12712547</c:v>
                </c:pt>
                <c:pt idx="320">
                  <c:v>12626357</c:v>
                </c:pt>
                <c:pt idx="321">
                  <c:v>12539736</c:v>
                </c:pt>
                <c:pt idx="322">
                  <c:v>12452682</c:v>
                </c:pt>
                <c:pt idx="323">
                  <c:v>12192371</c:v>
                </c:pt>
                <c:pt idx="324">
                  <c:v>12104444</c:v>
                </c:pt>
                <c:pt idx="325">
                  <c:v>12016078</c:v>
                </c:pt>
                <c:pt idx="326">
                  <c:v>11927270</c:v>
                </c:pt>
                <c:pt idx="327">
                  <c:v>11838018</c:v>
                </c:pt>
                <c:pt idx="328">
                  <c:v>11748320</c:v>
                </c:pt>
                <c:pt idx="329">
                  <c:v>11480166</c:v>
                </c:pt>
                <c:pt idx="330">
                  <c:v>11389568</c:v>
                </c:pt>
                <c:pt idx="331">
                  <c:v>11298517</c:v>
                </c:pt>
                <c:pt idx="332">
                  <c:v>11207011</c:v>
                </c:pt>
                <c:pt idx="333">
                  <c:v>11115048</c:v>
                </c:pt>
                <c:pt idx="334">
                  <c:v>11022625</c:v>
                </c:pt>
                <c:pt idx="335">
                  <c:v>10746393</c:v>
                </c:pt>
                <c:pt idx="336">
                  <c:v>10653043</c:v>
                </c:pt>
                <c:pt idx="337">
                  <c:v>10559226</c:v>
                </c:pt>
                <c:pt idx="338">
                  <c:v>10464940</c:v>
                </c:pt>
                <c:pt idx="339">
                  <c:v>10370183</c:v>
                </c:pt>
                <c:pt idx="340">
                  <c:v>10274952</c:v>
                </c:pt>
                <c:pt idx="341">
                  <c:v>9990397</c:v>
                </c:pt>
                <c:pt idx="342">
                  <c:v>9894212</c:v>
                </c:pt>
                <c:pt idx="343">
                  <c:v>9797546</c:v>
                </c:pt>
                <c:pt idx="344">
                  <c:v>9700396</c:v>
                </c:pt>
                <c:pt idx="345">
                  <c:v>9602761</c:v>
                </c:pt>
                <c:pt idx="346">
                  <c:v>9504637</c:v>
                </c:pt>
                <c:pt idx="347">
                  <c:v>9211510</c:v>
                </c:pt>
                <c:pt idx="348">
                  <c:v>9112403</c:v>
                </c:pt>
                <c:pt idx="349">
                  <c:v>9012800</c:v>
                </c:pt>
                <c:pt idx="350">
                  <c:v>8912699</c:v>
                </c:pt>
                <c:pt idx="351">
                  <c:v>8812098</c:v>
                </c:pt>
                <c:pt idx="352">
                  <c:v>8710994</c:v>
                </c:pt>
                <c:pt idx="353">
                  <c:v>8409035</c:v>
                </c:pt>
                <c:pt idx="354">
                  <c:v>8306917</c:v>
                </c:pt>
                <c:pt idx="355">
                  <c:v>8204288</c:v>
                </c:pt>
                <c:pt idx="356">
                  <c:v>8101146</c:v>
                </c:pt>
                <c:pt idx="357">
                  <c:v>7997489</c:v>
                </c:pt>
                <c:pt idx="358">
                  <c:v>7893313</c:v>
                </c:pt>
                <c:pt idx="359">
                  <c:v>7582257</c:v>
                </c:pt>
                <c:pt idx="360">
                  <c:v>7479155</c:v>
                </c:pt>
                <c:pt idx="361">
                  <c:v>7375452</c:v>
                </c:pt>
                <c:pt idx="362">
                  <c:v>7271144</c:v>
                </c:pt>
                <c:pt idx="363">
                  <c:v>7166228</c:v>
                </c:pt>
                <c:pt idx="364">
                  <c:v>7060700</c:v>
                </c:pt>
                <c:pt idx="365">
                  <c:v>6745748</c:v>
                </c:pt>
                <c:pt idx="366">
                  <c:v>6638985</c:v>
                </c:pt>
                <c:pt idx="367">
                  <c:v>6531599</c:v>
                </c:pt>
                <c:pt idx="368">
                  <c:v>6423587</c:v>
                </c:pt>
                <c:pt idx="369">
                  <c:v>6314945</c:v>
                </c:pt>
                <c:pt idx="370">
                  <c:v>6205669</c:v>
                </c:pt>
                <c:pt idx="371">
                  <c:v>5879638</c:v>
                </c:pt>
                <c:pt idx="372">
                  <c:v>5769083</c:v>
                </c:pt>
                <c:pt idx="373">
                  <c:v>5657883</c:v>
                </c:pt>
                <c:pt idx="374">
                  <c:v>5546035</c:v>
                </c:pt>
                <c:pt idx="375">
                  <c:v>5433534</c:v>
                </c:pt>
                <c:pt idx="376">
                  <c:v>5320377</c:v>
                </c:pt>
                <c:pt idx="377">
                  <c:v>4982879</c:v>
                </c:pt>
                <c:pt idx="378">
                  <c:v>4868398</c:v>
                </c:pt>
                <c:pt idx="379">
                  <c:v>4753249</c:v>
                </c:pt>
                <c:pt idx="380">
                  <c:v>4637428</c:v>
                </c:pt>
                <c:pt idx="381">
                  <c:v>4520932</c:v>
                </c:pt>
                <c:pt idx="382">
                  <c:v>4403756</c:v>
                </c:pt>
                <c:pt idx="383">
                  <c:v>4054387</c:v>
                </c:pt>
                <c:pt idx="384">
                  <c:v>3935840</c:v>
                </c:pt>
                <c:pt idx="385">
                  <c:v>3816602</c:v>
                </c:pt>
                <c:pt idx="386">
                  <c:v>3696668</c:v>
                </c:pt>
                <c:pt idx="387">
                  <c:v>3576034</c:v>
                </c:pt>
                <c:pt idx="388">
                  <c:v>3454697</c:v>
                </c:pt>
                <c:pt idx="389">
                  <c:v>3093040</c:v>
                </c:pt>
                <c:pt idx="390">
                  <c:v>2970283</c:v>
                </c:pt>
                <c:pt idx="391">
                  <c:v>2846810</c:v>
                </c:pt>
                <c:pt idx="392">
                  <c:v>2722617</c:v>
                </c:pt>
                <c:pt idx="393">
                  <c:v>2597699</c:v>
                </c:pt>
                <c:pt idx="394">
                  <c:v>2472053</c:v>
                </c:pt>
                <c:pt idx="395">
                  <c:v>2097675</c:v>
                </c:pt>
                <c:pt idx="396">
                  <c:v>1970558</c:v>
                </c:pt>
                <c:pt idx="397">
                  <c:v>1842700</c:v>
                </c:pt>
                <c:pt idx="398">
                  <c:v>1714096</c:v>
                </c:pt>
                <c:pt idx="399">
                  <c:v>1584742</c:v>
                </c:pt>
                <c:pt idx="400">
                  <c:v>1454633</c:v>
                </c:pt>
                <c:pt idx="401">
                  <c:v>1067086</c:v>
                </c:pt>
                <c:pt idx="402">
                  <c:v>935455</c:v>
                </c:pt>
                <c:pt idx="403">
                  <c:v>803056</c:v>
                </c:pt>
                <c:pt idx="404">
                  <c:v>669885</c:v>
                </c:pt>
                <c:pt idx="405">
                  <c:v>535937</c:v>
                </c:pt>
                <c:pt idx="406">
                  <c:v>401208</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numCache>
            </c:numRef>
          </c:val>
          <c:smooth val="1"/>
          <c:extLst>
            <c:ext xmlns:c16="http://schemas.microsoft.com/office/drawing/2014/chart" uri="{C3380CC4-5D6E-409C-BE32-E72D297353CC}">
              <c16:uniqueId val="{00000000-90D3-4954-B664-6B97C7B43194}"/>
            </c:ext>
          </c:extLst>
        </c:ser>
        <c:dLbls>
          <c:showLegendKey val="0"/>
          <c:showVal val="0"/>
          <c:showCatName val="0"/>
          <c:showSerName val="0"/>
          <c:showPercent val="0"/>
          <c:showBubbleSize val="0"/>
        </c:dLbls>
        <c:marker val="1"/>
        <c:smooth val="0"/>
        <c:axId val="674869032"/>
        <c:axId val="674868672"/>
      </c:lineChart>
      <c:catAx>
        <c:axId val="315419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1182200"/>
        <c:crosses val="autoZero"/>
        <c:auto val="1"/>
        <c:lblAlgn val="ctr"/>
        <c:lblOffset val="100"/>
        <c:noMultiLvlLbl val="0"/>
      </c:catAx>
      <c:valAx>
        <c:axId val="10118220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15419304"/>
        <c:crosses val="autoZero"/>
        <c:crossBetween val="between"/>
      </c:valAx>
      <c:valAx>
        <c:axId val="674868672"/>
        <c:scaling>
          <c:orientation val="minMax"/>
          <c:min val="0"/>
        </c:scaling>
        <c:delete val="0"/>
        <c:axPos val="r"/>
        <c:numFmt formatCode="#,##0_);[Red]\(#,##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74869032"/>
        <c:crosses val="max"/>
        <c:crossBetween val="between"/>
      </c:valAx>
      <c:catAx>
        <c:axId val="674869032"/>
        <c:scaling>
          <c:orientation val="minMax"/>
        </c:scaling>
        <c:delete val="1"/>
        <c:axPos val="b"/>
        <c:numFmt formatCode="General" sourceLinked="1"/>
        <c:majorTickMark val="out"/>
        <c:minorTickMark val="none"/>
        <c:tickLblPos val="nextTo"/>
        <c:crossAx val="674868672"/>
        <c:crosses val="autoZero"/>
        <c:auto val="1"/>
        <c:lblAlgn val="ctr"/>
        <c:lblOffset val="100"/>
        <c:noMultiLvlLbl val="0"/>
      </c:catAx>
      <c:spPr>
        <a:noFill/>
        <a:ln w="25400">
          <a:noFill/>
        </a:ln>
        <a:effectLst/>
      </c:spPr>
    </c:plotArea>
    <c:legend>
      <c:legendPos val="r"/>
      <c:layout>
        <c:manualLayout>
          <c:xMode val="edge"/>
          <c:yMode val="edge"/>
          <c:x val="0.15799941988149011"/>
          <c:y val="3.4866424723596599E-2"/>
          <c:w val="0.10251630439754586"/>
          <c:h val="0.1059208507117683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B77E503-250B-4F57-99E9-AAC189D3A174}">
  <sheetPr codeName="グラフ2"/>
  <sheetViews>
    <sheetView zoomScale="99" workbookViewId="0"/>
  </sheetViews>
  <sheetProtection algorithmName="SHA-512" hashValue="lAsZ+ZiuZ+c/9poLeVagnBqUYojSA3CFvqscwV5CKjijo6fBM1Co+PPRuB/VQ8+yy0+iMG81UQ+qPT2XwidOwg==" saltValue="ujWmwMsKvT5NjXHjrZ4yrw==" spinCount="100000" content="1" objects="1"/>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290242" cy="6065212"/>
    <xdr:graphicFrame macro="">
      <xdr:nvGraphicFramePr>
        <xdr:cNvPr id="2" name="グラフ 1">
          <a:extLst>
            <a:ext uri="{FF2B5EF4-FFF2-40B4-BE49-F238E27FC236}">
              <a16:creationId xmlns:a16="http://schemas.microsoft.com/office/drawing/2014/main" id="{27035BAF-E402-BA28-C394-95109D97AF0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203AB-5FB1-4EAF-A869-565526ED7E77}">
  <sheetPr codeName="Sheet1">
    <pageSetUpPr fitToPage="1"/>
  </sheetPr>
  <dimension ref="B1:V450"/>
  <sheetViews>
    <sheetView showGridLines="0" showRowColHeaders="0" tabSelected="1" zoomScale="120" zoomScaleNormal="120" workbookViewId="0">
      <pane ySplit="3" topLeftCell="A4" activePane="bottomLeft" state="frozen"/>
      <selection pane="bottomLeft" activeCell="E8" sqref="E8"/>
    </sheetView>
  </sheetViews>
  <sheetFormatPr defaultRowHeight="13.8"/>
  <cols>
    <col min="1" max="1" width="1.3984375" style="9" customWidth="1"/>
    <col min="2" max="2" width="5.69921875" style="9" customWidth="1"/>
    <col min="3" max="4" width="4.3984375" style="9" customWidth="1"/>
    <col min="5" max="6" width="7" style="9" customWidth="1"/>
    <col min="7" max="8" width="7" style="3" customWidth="1"/>
    <col min="9" max="9" width="9.19921875" style="9" customWidth="1"/>
    <col min="10" max="12" width="7" style="5" customWidth="1"/>
    <col min="13" max="13" width="9.19921875" style="17" customWidth="1"/>
    <col min="14" max="14" width="9.19921875" style="3" customWidth="1"/>
    <col min="15" max="15" width="1.69921875" style="10" customWidth="1"/>
    <col min="16" max="22" width="8.796875" style="10"/>
    <col min="23" max="16384" width="8.796875" style="9"/>
  </cols>
  <sheetData>
    <row r="1" spans="2:20">
      <c r="B1" s="81" t="s">
        <v>10</v>
      </c>
      <c r="C1" s="93" t="s">
        <v>11</v>
      </c>
      <c r="D1" s="93" t="s">
        <v>6</v>
      </c>
      <c r="E1" s="103" t="s">
        <v>12</v>
      </c>
      <c r="F1" s="105" t="s">
        <v>13</v>
      </c>
      <c r="G1" s="106"/>
      <c r="H1" s="106"/>
      <c r="I1" s="107"/>
      <c r="J1" s="106" t="s">
        <v>18</v>
      </c>
      <c r="K1" s="106"/>
      <c r="L1" s="106"/>
      <c r="M1" s="107"/>
      <c r="N1" s="109" t="s">
        <v>19</v>
      </c>
      <c r="T1" s="10">
        <v>1</v>
      </c>
    </row>
    <row r="2" spans="2:20">
      <c r="B2" s="83"/>
      <c r="C2" s="117"/>
      <c r="D2" s="117"/>
      <c r="E2" s="118"/>
      <c r="F2" s="63" t="s">
        <v>14</v>
      </c>
      <c r="G2" s="78" t="s">
        <v>15</v>
      </c>
      <c r="H2" s="78" t="s">
        <v>16</v>
      </c>
      <c r="I2" s="79" t="s">
        <v>17</v>
      </c>
      <c r="J2" s="77" t="s">
        <v>14</v>
      </c>
      <c r="K2" s="77" t="s">
        <v>15</v>
      </c>
      <c r="L2" s="77" t="s">
        <v>16</v>
      </c>
      <c r="M2" s="80" t="s">
        <v>17</v>
      </c>
      <c r="N2" s="109"/>
      <c r="T2" s="10">
        <v>2</v>
      </c>
    </row>
    <row r="3" spans="2:20" ht="3.6" customHeight="1">
      <c r="B3" s="74"/>
      <c r="C3" s="74"/>
      <c r="D3" s="74"/>
      <c r="E3" s="74"/>
      <c r="F3" s="74"/>
      <c r="G3" s="75"/>
      <c r="H3" s="75"/>
      <c r="I3" s="74"/>
      <c r="J3" s="74"/>
      <c r="K3" s="74"/>
      <c r="L3" s="74"/>
      <c r="M3" s="75"/>
      <c r="N3" s="76"/>
      <c r="T3" s="10">
        <v>3</v>
      </c>
    </row>
    <row r="4" spans="2:20" ht="9.6" customHeight="1">
      <c r="T4" s="10">
        <v>4</v>
      </c>
    </row>
    <row r="5" spans="2:20" ht="11.4" customHeight="1">
      <c r="B5" s="81" t="s">
        <v>0</v>
      </c>
      <c r="C5" s="93" t="s">
        <v>1</v>
      </c>
      <c r="D5" s="94"/>
      <c r="E5" s="126">
        <v>30000000</v>
      </c>
      <c r="F5" s="127"/>
      <c r="H5" s="119" t="s">
        <v>20</v>
      </c>
      <c r="I5" s="120"/>
      <c r="J5" s="4" t="s">
        <v>21</v>
      </c>
      <c r="L5" s="6" t="s">
        <v>22</v>
      </c>
      <c r="M5" s="7" t="s">
        <v>23</v>
      </c>
      <c r="N5" s="8" t="s">
        <v>24</v>
      </c>
      <c r="Q5" s="69" t="b">
        <f ca="1">IF(TODAY()&lt;=M6,TRUE,FALSE)</f>
        <v>1</v>
      </c>
      <c r="T5" s="10">
        <v>5</v>
      </c>
    </row>
    <row r="6" spans="2:20" ht="11.4" customHeight="1">
      <c r="B6" s="82"/>
      <c r="C6" s="95" t="s">
        <v>2</v>
      </c>
      <c r="D6" s="96"/>
      <c r="E6" s="91">
        <v>10000000</v>
      </c>
      <c r="F6" s="92"/>
      <c r="H6" s="11">
        <v>1</v>
      </c>
      <c r="I6" s="12">
        <v>5</v>
      </c>
      <c r="J6" s="65">
        <v>0.01</v>
      </c>
      <c r="L6" s="13">
        <v>45012</v>
      </c>
      <c r="M6" s="1">
        <f>EDATE(L6,12)</f>
        <v>45378</v>
      </c>
      <c r="N6" s="2" t="str">
        <f ca="1">IF(Q5, "使用期間中", "使用期限終了")</f>
        <v>使用期間中</v>
      </c>
      <c r="T6" s="10">
        <v>6</v>
      </c>
    </row>
    <row r="7" spans="2:20" ht="11.4" customHeight="1">
      <c r="B7" s="83"/>
      <c r="C7" s="97" t="s">
        <v>3</v>
      </c>
      <c r="D7" s="98"/>
      <c r="E7" s="90">
        <f>SUM(E5:E6)</f>
        <v>40000000</v>
      </c>
      <c r="F7" s="87"/>
      <c r="H7" s="14">
        <v>6</v>
      </c>
      <c r="I7" s="15">
        <v>10</v>
      </c>
      <c r="J7" s="66">
        <v>0.02</v>
      </c>
      <c r="L7" s="71" t="s">
        <v>25</v>
      </c>
      <c r="M7" s="68"/>
      <c r="N7" s="68"/>
      <c r="T7" s="10">
        <v>7</v>
      </c>
    </row>
    <row r="8" spans="2:20" ht="11.4" customHeight="1">
      <c r="B8" s="122" t="s">
        <v>4</v>
      </c>
      <c r="C8" s="123"/>
      <c r="D8" s="124"/>
      <c r="E8" s="64">
        <v>34</v>
      </c>
      <c r="F8" s="16" t="s">
        <v>5</v>
      </c>
      <c r="H8" s="14">
        <v>11</v>
      </c>
      <c r="I8" s="15">
        <v>15</v>
      </c>
      <c r="J8" s="66">
        <v>0.03</v>
      </c>
      <c r="K8" s="70"/>
      <c r="L8" s="112"/>
      <c r="M8" s="113"/>
      <c r="N8" s="113"/>
      <c r="Q8" s="72"/>
      <c r="T8" s="10">
        <v>8</v>
      </c>
    </row>
    <row r="9" spans="2:20" ht="11.4" customHeight="1">
      <c r="B9" s="125" t="str">
        <f>IF(E8&gt;35,"※35年以内の期間を設定してください","")</f>
        <v/>
      </c>
      <c r="C9" s="125"/>
      <c r="D9" s="125"/>
      <c r="E9" s="125"/>
      <c r="F9" s="125"/>
      <c r="H9" s="14">
        <v>16</v>
      </c>
      <c r="I9" s="15">
        <v>20</v>
      </c>
      <c r="J9" s="66">
        <v>0.04</v>
      </c>
      <c r="K9" s="70"/>
      <c r="L9" s="113"/>
      <c r="M9" s="113"/>
      <c r="N9" s="113"/>
      <c r="T9" s="10">
        <v>9</v>
      </c>
    </row>
    <row r="10" spans="2:20" ht="11.4" customHeight="1">
      <c r="B10" s="105" t="s">
        <v>7</v>
      </c>
      <c r="C10" s="106"/>
      <c r="D10" s="106"/>
      <c r="E10" s="84">
        <f ca="1">SUM(H18:H437)+SUM(L18:L437)</f>
        <v>40000000</v>
      </c>
      <c r="F10" s="85"/>
      <c r="H10" s="14">
        <v>21</v>
      </c>
      <c r="I10" s="15">
        <v>25</v>
      </c>
      <c r="J10" s="66">
        <v>0.05</v>
      </c>
      <c r="K10" s="70"/>
      <c r="L10" s="113"/>
      <c r="M10" s="113"/>
      <c r="N10" s="113"/>
      <c r="T10" s="10">
        <v>10</v>
      </c>
    </row>
    <row r="11" spans="2:20" ht="11.4" customHeight="1">
      <c r="B11" s="111" t="s">
        <v>8</v>
      </c>
      <c r="C11" s="97"/>
      <c r="D11" s="97"/>
      <c r="E11" s="86">
        <f ca="1">SUM(G18:G437)+SUM(K18:K437)</f>
        <v>23129346</v>
      </c>
      <c r="F11" s="87"/>
      <c r="H11" s="14">
        <v>26</v>
      </c>
      <c r="I11" s="15">
        <v>30</v>
      </c>
      <c r="J11" s="66">
        <v>0.06</v>
      </c>
      <c r="K11" s="70"/>
      <c r="L11" s="113"/>
      <c r="M11" s="113"/>
      <c r="N11" s="113"/>
      <c r="T11" s="10">
        <v>11</v>
      </c>
    </row>
    <row r="12" spans="2:20" ht="11.4" customHeight="1">
      <c r="B12" s="101" t="s">
        <v>9</v>
      </c>
      <c r="C12" s="121"/>
      <c r="D12" s="121"/>
      <c r="E12" s="88">
        <f ca="1">SUM(E10:F11)</f>
        <v>63129346</v>
      </c>
      <c r="F12" s="89"/>
      <c r="H12" s="18">
        <v>31</v>
      </c>
      <c r="I12" s="19">
        <v>35</v>
      </c>
      <c r="J12" s="67">
        <v>7.0000000000000007E-2</v>
      </c>
      <c r="K12" s="70"/>
      <c r="L12" s="113"/>
      <c r="M12" s="113"/>
      <c r="N12" s="113"/>
      <c r="T12" s="10">
        <v>12</v>
      </c>
    </row>
    <row r="13" spans="2:20">
      <c r="T13" s="10">
        <v>13</v>
      </c>
    </row>
    <row r="14" spans="2:20" ht="89.4" customHeight="1">
      <c r="B14" s="114" t="s">
        <v>26</v>
      </c>
      <c r="C14" s="115"/>
      <c r="D14" s="115"/>
      <c r="E14" s="115"/>
      <c r="F14" s="115"/>
      <c r="G14" s="115"/>
      <c r="H14" s="115"/>
      <c r="I14" s="115"/>
      <c r="J14" s="115"/>
      <c r="K14" s="115"/>
      <c r="L14" s="115"/>
      <c r="M14" s="115"/>
      <c r="N14" s="116"/>
      <c r="T14" s="10">
        <v>14</v>
      </c>
    </row>
    <row r="15" spans="2:20">
      <c r="T15" s="10">
        <v>15</v>
      </c>
    </row>
    <row r="16" spans="2:20">
      <c r="B16" s="81" t="s">
        <v>10</v>
      </c>
      <c r="C16" s="93" t="s">
        <v>11</v>
      </c>
      <c r="D16" s="93" t="s">
        <v>6</v>
      </c>
      <c r="E16" s="103" t="s">
        <v>12</v>
      </c>
      <c r="F16" s="105" t="s">
        <v>13</v>
      </c>
      <c r="G16" s="106"/>
      <c r="H16" s="106"/>
      <c r="I16" s="107"/>
      <c r="J16" s="106" t="s">
        <v>18</v>
      </c>
      <c r="K16" s="106"/>
      <c r="L16" s="106"/>
      <c r="M16" s="107"/>
      <c r="N16" s="109" t="s">
        <v>19</v>
      </c>
      <c r="T16" s="10">
        <v>16</v>
      </c>
    </row>
    <row r="17" spans="2:20">
      <c r="B17" s="108"/>
      <c r="C17" s="102"/>
      <c r="D17" s="102"/>
      <c r="E17" s="104"/>
      <c r="F17" s="20" t="s">
        <v>14</v>
      </c>
      <c r="G17" s="22" t="s">
        <v>15</v>
      </c>
      <c r="H17" s="22" t="s">
        <v>16</v>
      </c>
      <c r="I17" s="23" t="s">
        <v>17</v>
      </c>
      <c r="J17" s="21" t="s">
        <v>14</v>
      </c>
      <c r="K17" s="21" t="s">
        <v>15</v>
      </c>
      <c r="L17" s="21" t="s">
        <v>16</v>
      </c>
      <c r="M17" s="24" t="s">
        <v>17</v>
      </c>
      <c r="N17" s="109"/>
      <c r="Q17" s="73" t="str">
        <f>K17</f>
        <v>利息</v>
      </c>
      <c r="R17" s="73" t="str">
        <f>L17</f>
        <v>元金</v>
      </c>
      <c r="T17" s="10">
        <v>17</v>
      </c>
    </row>
    <row r="18" spans="2:20">
      <c r="B18" s="105" t="str">
        <f ca="1">IF(C18="","",C29/12&amp;"年目")</f>
        <v>1年目</v>
      </c>
      <c r="C18" s="26">
        <f ca="1">IF(E8="","",IF(N6="使用期間中",1,""))</f>
        <v>1</v>
      </c>
      <c r="D18" s="27">
        <f t="shared" ref="D18:D27" ca="1" si="0">D19</f>
        <v>0.01</v>
      </c>
      <c r="E18" s="28">
        <f ca="1">IF(C18="","",F18+J18)</f>
        <v>86766</v>
      </c>
      <c r="F18" s="29">
        <f ca="1">IF(C18="","",ROUNDDOWN(-PMT(D18/12,$E$8*12,E5),0))</f>
        <v>86766</v>
      </c>
      <c r="G18" s="30">
        <f ca="1">IF(C18="","",ROUND(E5*D18/12,0))</f>
        <v>25000</v>
      </c>
      <c r="H18" s="30">
        <f ca="1">IF(C18="","",F18-G18)</f>
        <v>61766</v>
      </c>
      <c r="I18" s="31">
        <f ca="1">IF(C18="","",E5-H18)</f>
        <v>29938234</v>
      </c>
      <c r="J18" s="32"/>
      <c r="K18" s="33"/>
      <c r="L18" s="33"/>
      <c r="M18" s="34">
        <f ca="1">IF(C18="","",E6)</f>
        <v>10000000</v>
      </c>
      <c r="N18" s="35">
        <f t="shared" ref="N18:N22" ca="1" si="1">IF(C18="","",I18+M18)</f>
        <v>39938234</v>
      </c>
      <c r="Q18" s="25">
        <f ca="1">IF(C18="","",G18+K18)</f>
        <v>25000</v>
      </c>
      <c r="R18" s="25">
        <f ca="1">IF(C18="","",H18+L18)</f>
        <v>61766</v>
      </c>
      <c r="T18" s="10">
        <v>18</v>
      </c>
    </row>
    <row r="19" spans="2:20">
      <c r="B19" s="110"/>
      <c r="C19" s="36">
        <f ca="1">IF(C18="","",IF($E$8*12&lt;C18+1,"",C18+1))</f>
        <v>2</v>
      </c>
      <c r="D19" s="37">
        <f t="shared" ca="1" si="0"/>
        <v>0.01</v>
      </c>
      <c r="E19" s="38">
        <f t="shared" ref="E19:E77" ca="1" si="2">IF(C19="","",F19+J19)</f>
        <v>86766</v>
      </c>
      <c r="F19" s="39">
        <f ca="1">IF(C19="","",F18)</f>
        <v>86766</v>
      </c>
      <c r="G19" s="40">
        <f ca="1">IF(C19="","",ROUND(I18*D19/12,0))</f>
        <v>24949</v>
      </c>
      <c r="H19" s="40">
        <f ca="1">IF(C19="","",F19-G19)</f>
        <v>61817</v>
      </c>
      <c r="I19" s="41">
        <f ca="1">IF(C19="","",I18-H19)</f>
        <v>29876417</v>
      </c>
      <c r="J19" s="42"/>
      <c r="K19" s="43"/>
      <c r="L19" s="43"/>
      <c r="M19" s="44">
        <f ca="1">M18</f>
        <v>10000000</v>
      </c>
      <c r="N19" s="45">
        <f t="shared" ca="1" si="1"/>
        <v>39876417</v>
      </c>
      <c r="Q19" s="25">
        <f t="shared" ref="Q19:Q82" ca="1" si="3">IF(C19="","",G19+K19)</f>
        <v>24949</v>
      </c>
      <c r="R19" s="25">
        <f t="shared" ref="R19:R82" ca="1" si="4">IF(C19="","",H19+L19)</f>
        <v>61817</v>
      </c>
      <c r="T19" s="10">
        <v>19</v>
      </c>
    </row>
    <row r="20" spans="2:20">
      <c r="B20" s="110"/>
      <c r="C20" s="36">
        <f t="shared" ref="C20:C82" ca="1" si="5">IF(C19="","",IF($E$8*12&lt;C19+1,"",C19+1))</f>
        <v>3</v>
      </c>
      <c r="D20" s="37">
        <f t="shared" ca="1" si="0"/>
        <v>0.01</v>
      </c>
      <c r="E20" s="38">
        <f t="shared" ca="1" si="2"/>
        <v>86766</v>
      </c>
      <c r="F20" s="39">
        <f t="shared" ref="F20:F76" ca="1" si="6">IF(C20="","",F19)</f>
        <v>86766</v>
      </c>
      <c r="G20" s="40">
        <f t="shared" ref="G20:G76" ca="1" si="7">IF(C20="","",ROUND(I19*D20/12,0))</f>
        <v>24897</v>
      </c>
      <c r="H20" s="40">
        <f t="shared" ref="H20:H76" ca="1" si="8">IF(C20="","",F20-G20)</f>
        <v>61869</v>
      </c>
      <c r="I20" s="41">
        <f t="shared" ref="I20:I76" ca="1" si="9">IF(C20="","",I19-H20)</f>
        <v>29814548</v>
      </c>
      <c r="J20" s="42"/>
      <c r="K20" s="43"/>
      <c r="L20" s="43"/>
      <c r="M20" s="44">
        <f t="shared" ref="M20:M22" ca="1" si="10">M19</f>
        <v>10000000</v>
      </c>
      <c r="N20" s="45">
        <f t="shared" ca="1" si="1"/>
        <v>39814548</v>
      </c>
      <c r="Q20" s="25">
        <f t="shared" ca="1" si="3"/>
        <v>24897</v>
      </c>
      <c r="R20" s="25">
        <f t="shared" ca="1" si="4"/>
        <v>61869</v>
      </c>
      <c r="T20" s="10">
        <v>20</v>
      </c>
    </row>
    <row r="21" spans="2:20">
      <c r="B21" s="110"/>
      <c r="C21" s="36">
        <f t="shared" ca="1" si="5"/>
        <v>4</v>
      </c>
      <c r="D21" s="37">
        <f t="shared" ca="1" si="0"/>
        <v>0.01</v>
      </c>
      <c r="E21" s="38">
        <f t="shared" ca="1" si="2"/>
        <v>86766</v>
      </c>
      <c r="F21" s="39">
        <f t="shared" ca="1" si="6"/>
        <v>86766</v>
      </c>
      <c r="G21" s="40">
        <f t="shared" ca="1" si="7"/>
        <v>24845</v>
      </c>
      <c r="H21" s="40">
        <f t="shared" ca="1" si="8"/>
        <v>61921</v>
      </c>
      <c r="I21" s="41">
        <f t="shared" ca="1" si="9"/>
        <v>29752627</v>
      </c>
      <c r="J21" s="42"/>
      <c r="K21" s="43"/>
      <c r="L21" s="43"/>
      <c r="M21" s="44">
        <f t="shared" ca="1" si="10"/>
        <v>10000000</v>
      </c>
      <c r="N21" s="45">
        <f t="shared" ca="1" si="1"/>
        <v>39752627</v>
      </c>
      <c r="Q21" s="25">
        <f t="shared" ca="1" si="3"/>
        <v>24845</v>
      </c>
      <c r="R21" s="25">
        <f t="shared" ca="1" si="4"/>
        <v>61921</v>
      </c>
      <c r="T21" s="10">
        <v>21</v>
      </c>
    </row>
    <row r="22" spans="2:20">
      <c r="B22" s="110"/>
      <c r="C22" s="36">
        <f t="shared" ca="1" si="5"/>
        <v>5</v>
      </c>
      <c r="D22" s="37">
        <f t="shared" ca="1" si="0"/>
        <v>0.01</v>
      </c>
      <c r="E22" s="38">
        <f t="shared" ca="1" si="2"/>
        <v>86766</v>
      </c>
      <c r="F22" s="39">
        <f t="shared" ca="1" si="6"/>
        <v>86766</v>
      </c>
      <c r="G22" s="40">
        <f t="shared" ca="1" si="7"/>
        <v>24794</v>
      </c>
      <c r="H22" s="40">
        <f t="shared" ca="1" si="8"/>
        <v>61972</v>
      </c>
      <c r="I22" s="41">
        <f t="shared" ca="1" si="9"/>
        <v>29690655</v>
      </c>
      <c r="J22" s="42"/>
      <c r="K22" s="43"/>
      <c r="L22" s="43"/>
      <c r="M22" s="44">
        <f t="shared" ca="1" si="10"/>
        <v>10000000</v>
      </c>
      <c r="N22" s="45">
        <f t="shared" ca="1" si="1"/>
        <v>39690655</v>
      </c>
      <c r="Q22" s="25">
        <f t="shared" ca="1" si="3"/>
        <v>24794</v>
      </c>
      <c r="R22" s="25">
        <f t="shared" ca="1" si="4"/>
        <v>61972</v>
      </c>
      <c r="T22" s="10">
        <v>22</v>
      </c>
    </row>
    <row r="23" spans="2:20">
      <c r="B23" s="110"/>
      <c r="C23" s="36">
        <f t="shared" ca="1" si="5"/>
        <v>6</v>
      </c>
      <c r="D23" s="37">
        <f t="shared" ca="1" si="0"/>
        <v>0.01</v>
      </c>
      <c r="E23" s="38">
        <f t="shared" ca="1" si="2"/>
        <v>260602</v>
      </c>
      <c r="F23" s="39">
        <f t="shared" ca="1" si="6"/>
        <v>86766</v>
      </c>
      <c r="G23" s="40">
        <f t="shared" ca="1" si="7"/>
        <v>24742</v>
      </c>
      <c r="H23" s="40">
        <f t="shared" ca="1" si="8"/>
        <v>62024</v>
      </c>
      <c r="I23" s="41">
        <f t="shared" ca="1" si="9"/>
        <v>29628631</v>
      </c>
      <c r="J23" s="46">
        <f ca="1">IF(C23="","",ROUNDDOWN(-PMT(D23/2,$E$8*2,E6),0))</f>
        <v>173836</v>
      </c>
      <c r="K23" s="47">
        <f ca="1">IF(C23="","",ROUND(E6*D23/2,0))</f>
        <v>50000</v>
      </c>
      <c r="L23" s="48">
        <f ca="1">IF(C23="","",J23-K23)</f>
        <v>123836</v>
      </c>
      <c r="M23" s="44">
        <f ca="1">IF(C23="","",E6-L23)</f>
        <v>9876164</v>
      </c>
      <c r="N23" s="45">
        <f ca="1">IF(C23="","",I23+M23)</f>
        <v>39504795</v>
      </c>
      <c r="Q23" s="25">
        <f t="shared" ca="1" si="3"/>
        <v>74742</v>
      </c>
      <c r="R23" s="25">
        <f t="shared" ca="1" si="4"/>
        <v>185860</v>
      </c>
      <c r="T23" s="10">
        <v>23</v>
      </c>
    </row>
    <row r="24" spans="2:20">
      <c r="B24" s="110"/>
      <c r="C24" s="36">
        <f t="shared" ca="1" si="5"/>
        <v>7</v>
      </c>
      <c r="D24" s="37">
        <f t="shared" ca="1" si="0"/>
        <v>0.01</v>
      </c>
      <c r="E24" s="38">
        <f t="shared" ca="1" si="2"/>
        <v>86766</v>
      </c>
      <c r="F24" s="39">
        <f t="shared" ca="1" si="6"/>
        <v>86766</v>
      </c>
      <c r="G24" s="40">
        <f t="shared" ca="1" si="7"/>
        <v>24691</v>
      </c>
      <c r="H24" s="40">
        <f t="shared" ca="1" si="8"/>
        <v>62075</v>
      </c>
      <c r="I24" s="41">
        <f t="shared" ca="1" si="9"/>
        <v>29566556</v>
      </c>
      <c r="J24" s="42"/>
      <c r="K24" s="43"/>
      <c r="L24" s="43"/>
      <c r="M24" s="44">
        <f ca="1">IF(C24="","",M23)</f>
        <v>9876164</v>
      </c>
      <c r="N24" s="45">
        <f t="shared" ref="N24:N87" ca="1" si="11">IF(C24="","",I24+M24)</f>
        <v>39442720</v>
      </c>
      <c r="Q24" s="25">
        <f t="shared" ca="1" si="3"/>
        <v>24691</v>
      </c>
      <c r="R24" s="25">
        <f t="shared" ca="1" si="4"/>
        <v>62075</v>
      </c>
      <c r="T24" s="10">
        <v>24</v>
      </c>
    </row>
    <row r="25" spans="2:20">
      <c r="B25" s="110"/>
      <c r="C25" s="36">
        <f t="shared" ca="1" si="5"/>
        <v>8</v>
      </c>
      <c r="D25" s="37">
        <f t="shared" ca="1" si="0"/>
        <v>0.01</v>
      </c>
      <c r="E25" s="38">
        <f t="shared" ca="1" si="2"/>
        <v>86766</v>
      </c>
      <c r="F25" s="39">
        <f t="shared" ca="1" si="6"/>
        <v>86766</v>
      </c>
      <c r="G25" s="40">
        <f t="shared" ca="1" si="7"/>
        <v>24639</v>
      </c>
      <c r="H25" s="40">
        <f t="shared" ca="1" si="8"/>
        <v>62127</v>
      </c>
      <c r="I25" s="41">
        <f t="shared" ca="1" si="9"/>
        <v>29504429</v>
      </c>
      <c r="J25" s="42"/>
      <c r="K25" s="43"/>
      <c r="L25" s="43"/>
      <c r="M25" s="44">
        <f t="shared" ref="M25:M28" ca="1" si="12">IF(C25="","",M24)</f>
        <v>9876164</v>
      </c>
      <c r="N25" s="45">
        <f t="shared" ca="1" si="11"/>
        <v>39380593</v>
      </c>
      <c r="Q25" s="25">
        <f t="shared" ca="1" si="3"/>
        <v>24639</v>
      </c>
      <c r="R25" s="25">
        <f t="shared" ca="1" si="4"/>
        <v>62127</v>
      </c>
      <c r="T25" s="10">
        <v>25</v>
      </c>
    </row>
    <row r="26" spans="2:20">
      <c r="B26" s="110"/>
      <c r="C26" s="36">
        <f t="shared" ca="1" si="5"/>
        <v>9</v>
      </c>
      <c r="D26" s="37">
        <f t="shared" ca="1" si="0"/>
        <v>0.01</v>
      </c>
      <c r="E26" s="38">
        <f t="shared" ca="1" si="2"/>
        <v>86766</v>
      </c>
      <c r="F26" s="39">
        <f t="shared" ca="1" si="6"/>
        <v>86766</v>
      </c>
      <c r="G26" s="40">
        <f t="shared" ca="1" si="7"/>
        <v>24587</v>
      </c>
      <c r="H26" s="40">
        <f t="shared" ca="1" si="8"/>
        <v>62179</v>
      </c>
      <c r="I26" s="41">
        <f t="shared" ca="1" si="9"/>
        <v>29442250</v>
      </c>
      <c r="J26" s="42"/>
      <c r="K26" s="43"/>
      <c r="L26" s="43"/>
      <c r="M26" s="44">
        <f t="shared" ca="1" si="12"/>
        <v>9876164</v>
      </c>
      <c r="N26" s="45">
        <f t="shared" ca="1" si="11"/>
        <v>39318414</v>
      </c>
      <c r="Q26" s="25">
        <f t="shared" ca="1" si="3"/>
        <v>24587</v>
      </c>
      <c r="R26" s="25">
        <f t="shared" ca="1" si="4"/>
        <v>62179</v>
      </c>
      <c r="T26" s="10">
        <v>26</v>
      </c>
    </row>
    <row r="27" spans="2:20">
      <c r="B27" s="110"/>
      <c r="C27" s="36">
        <f t="shared" ca="1" si="5"/>
        <v>10</v>
      </c>
      <c r="D27" s="37">
        <f t="shared" ca="1" si="0"/>
        <v>0.01</v>
      </c>
      <c r="E27" s="38">
        <f t="shared" ca="1" si="2"/>
        <v>86766</v>
      </c>
      <c r="F27" s="39">
        <f t="shared" ca="1" si="6"/>
        <v>86766</v>
      </c>
      <c r="G27" s="40">
        <f t="shared" ca="1" si="7"/>
        <v>24535</v>
      </c>
      <c r="H27" s="40">
        <f t="shared" ca="1" si="8"/>
        <v>62231</v>
      </c>
      <c r="I27" s="41">
        <f t="shared" ca="1" si="9"/>
        <v>29380019</v>
      </c>
      <c r="J27" s="42"/>
      <c r="K27" s="43"/>
      <c r="L27" s="43"/>
      <c r="M27" s="44">
        <f t="shared" ca="1" si="12"/>
        <v>9876164</v>
      </c>
      <c r="N27" s="45">
        <f t="shared" ca="1" si="11"/>
        <v>39256183</v>
      </c>
      <c r="Q27" s="25">
        <f t="shared" ca="1" si="3"/>
        <v>24535</v>
      </c>
      <c r="R27" s="25">
        <f t="shared" ca="1" si="4"/>
        <v>62231</v>
      </c>
      <c r="T27" s="10">
        <v>27</v>
      </c>
    </row>
    <row r="28" spans="2:20">
      <c r="B28" s="110"/>
      <c r="C28" s="36">
        <f t="shared" ca="1" si="5"/>
        <v>11</v>
      </c>
      <c r="D28" s="37">
        <f ca="1">D29</f>
        <v>0.01</v>
      </c>
      <c r="E28" s="38">
        <f t="shared" ca="1" si="2"/>
        <v>86766</v>
      </c>
      <c r="F28" s="39">
        <f t="shared" ca="1" si="6"/>
        <v>86766</v>
      </c>
      <c r="G28" s="40">
        <f t="shared" ca="1" si="7"/>
        <v>24483</v>
      </c>
      <c r="H28" s="40">
        <f t="shared" ca="1" si="8"/>
        <v>62283</v>
      </c>
      <c r="I28" s="41">
        <f t="shared" ca="1" si="9"/>
        <v>29317736</v>
      </c>
      <c r="J28" s="42"/>
      <c r="K28" s="43"/>
      <c r="L28" s="43"/>
      <c r="M28" s="44">
        <f t="shared" ca="1" si="12"/>
        <v>9876164</v>
      </c>
      <c r="N28" s="45">
        <f t="shared" ca="1" si="11"/>
        <v>39193900</v>
      </c>
      <c r="Q28" s="25">
        <f t="shared" ca="1" si="3"/>
        <v>24483</v>
      </c>
      <c r="R28" s="25">
        <f t="shared" ca="1" si="4"/>
        <v>62283</v>
      </c>
      <c r="T28" s="10">
        <v>28</v>
      </c>
    </row>
    <row r="29" spans="2:20">
      <c r="B29" s="111"/>
      <c r="C29" s="49">
        <f t="shared" ca="1" si="5"/>
        <v>12</v>
      </c>
      <c r="D29" s="50">
        <f ca="1">IF(C29="","",VLOOKUP(C29/12,$H$6:$J$12,3,TRUE))</f>
        <v>0.01</v>
      </c>
      <c r="E29" s="51">
        <f t="shared" ca="1" si="2"/>
        <v>260602</v>
      </c>
      <c r="F29" s="52">
        <f ca="1">IF(C29="","",IF($E$8*12=C29,I28+G29,F28))</f>
        <v>86766</v>
      </c>
      <c r="G29" s="53">
        <f t="shared" ca="1" si="7"/>
        <v>24431</v>
      </c>
      <c r="H29" s="53">
        <f ca="1">IF(C29="","",IF($E$8*12=C29,I28,F29-G29))</f>
        <v>62335</v>
      </c>
      <c r="I29" s="54">
        <f t="shared" ca="1" si="9"/>
        <v>29255401</v>
      </c>
      <c r="J29" s="55">
        <f ca="1">IF(C29="","",IF($E$8*12=C29,M28+K29,J23))</f>
        <v>173836</v>
      </c>
      <c r="K29" s="56">
        <f ca="1">IF(C29="","",ROUND(M23*D29/2,0))</f>
        <v>49381</v>
      </c>
      <c r="L29" s="57">
        <f ca="1">IF(C29="","",IF($E$8*2=C29/6,M28,J29-K29))</f>
        <v>124455</v>
      </c>
      <c r="M29" s="58">
        <f ca="1">IF(C29="","",M23-L29)</f>
        <v>9751709</v>
      </c>
      <c r="N29" s="59">
        <f t="shared" ca="1" si="11"/>
        <v>39007110</v>
      </c>
      <c r="Q29" s="25">
        <f t="shared" ca="1" si="3"/>
        <v>73812</v>
      </c>
      <c r="R29" s="25">
        <f t="shared" ca="1" si="4"/>
        <v>186790</v>
      </c>
      <c r="T29" s="10">
        <v>29</v>
      </c>
    </row>
    <row r="30" spans="2:20">
      <c r="B30" s="105" t="str">
        <f ca="1">IF(C30="","",C41/12&amp;"年目")</f>
        <v>2年目</v>
      </c>
      <c r="C30" s="26">
        <f t="shared" ca="1" si="5"/>
        <v>13</v>
      </c>
      <c r="D30" s="27">
        <f t="shared" ref="D30:D39" ca="1" si="13">D31</f>
        <v>0.01</v>
      </c>
      <c r="E30" s="28">
        <f t="shared" ca="1" si="2"/>
        <v>86766</v>
      </c>
      <c r="F30" s="29">
        <f t="shared" ca="1" si="6"/>
        <v>86766</v>
      </c>
      <c r="G30" s="30">
        <f t="shared" ca="1" si="7"/>
        <v>24380</v>
      </c>
      <c r="H30" s="30">
        <f t="shared" ca="1" si="8"/>
        <v>62386</v>
      </c>
      <c r="I30" s="31">
        <f t="shared" ca="1" si="9"/>
        <v>29193015</v>
      </c>
      <c r="J30" s="32"/>
      <c r="K30" s="33"/>
      <c r="L30" s="33"/>
      <c r="M30" s="34">
        <f ca="1">IF(C30="","",M29)</f>
        <v>9751709</v>
      </c>
      <c r="N30" s="60">
        <f t="shared" ca="1" si="11"/>
        <v>38944724</v>
      </c>
      <c r="Q30" s="25">
        <f t="shared" ca="1" si="3"/>
        <v>24380</v>
      </c>
      <c r="R30" s="25">
        <f t="shared" ca="1" si="4"/>
        <v>62386</v>
      </c>
      <c r="T30" s="10">
        <v>30</v>
      </c>
    </row>
    <row r="31" spans="2:20">
      <c r="B31" s="110"/>
      <c r="C31" s="36">
        <f t="shared" ca="1" si="5"/>
        <v>14</v>
      </c>
      <c r="D31" s="37">
        <f t="shared" ca="1" si="13"/>
        <v>0.01</v>
      </c>
      <c r="E31" s="38">
        <f t="shared" ca="1" si="2"/>
        <v>86766</v>
      </c>
      <c r="F31" s="39">
        <f t="shared" ca="1" si="6"/>
        <v>86766</v>
      </c>
      <c r="G31" s="40">
        <f t="shared" ca="1" si="7"/>
        <v>24328</v>
      </c>
      <c r="H31" s="40">
        <f t="shared" ca="1" si="8"/>
        <v>62438</v>
      </c>
      <c r="I31" s="41">
        <f t="shared" ca="1" si="9"/>
        <v>29130577</v>
      </c>
      <c r="J31" s="42"/>
      <c r="K31" s="43"/>
      <c r="L31" s="43"/>
      <c r="M31" s="44">
        <f t="shared" ref="M31:M34" ca="1" si="14">IF(C31="","",M30)</f>
        <v>9751709</v>
      </c>
      <c r="N31" s="61">
        <f t="shared" ca="1" si="11"/>
        <v>38882286</v>
      </c>
      <c r="Q31" s="25">
        <f t="shared" ca="1" si="3"/>
        <v>24328</v>
      </c>
      <c r="R31" s="25">
        <f t="shared" ca="1" si="4"/>
        <v>62438</v>
      </c>
      <c r="T31" s="10">
        <v>31</v>
      </c>
    </row>
    <row r="32" spans="2:20">
      <c r="B32" s="110"/>
      <c r="C32" s="36">
        <f t="shared" ca="1" si="5"/>
        <v>15</v>
      </c>
      <c r="D32" s="37">
        <f t="shared" ca="1" si="13"/>
        <v>0.01</v>
      </c>
      <c r="E32" s="38">
        <f t="shared" ca="1" si="2"/>
        <v>86766</v>
      </c>
      <c r="F32" s="39">
        <f t="shared" ca="1" si="6"/>
        <v>86766</v>
      </c>
      <c r="G32" s="40">
        <f t="shared" ca="1" si="7"/>
        <v>24275</v>
      </c>
      <c r="H32" s="40">
        <f t="shared" ca="1" si="8"/>
        <v>62491</v>
      </c>
      <c r="I32" s="41">
        <f t="shared" ca="1" si="9"/>
        <v>29068086</v>
      </c>
      <c r="J32" s="42"/>
      <c r="K32" s="43"/>
      <c r="L32" s="43"/>
      <c r="M32" s="44">
        <f t="shared" ca="1" si="14"/>
        <v>9751709</v>
      </c>
      <c r="N32" s="61">
        <f t="shared" ca="1" si="11"/>
        <v>38819795</v>
      </c>
      <c r="Q32" s="25">
        <f t="shared" ca="1" si="3"/>
        <v>24275</v>
      </c>
      <c r="R32" s="25">
        <f t="shared" ca="1" si="4"/>
        <v>62491</v>
      </c>
      <c r="T32" s="10">
        <v>32</v>
      </c>
    </row>
    <row r="33" spans="2:20">
      <c r="B33" s="110"/>
      <c r="C33" s="36">
        <f t="shared" ca="1" si="5"/>
        <v>16</v>
      </c>
      <c r="D33" s="37">
        <f t="shared" ca="1" si="13"/>
        <v>0.01</v>
      </c>
      <c r="E33" s="38">
        <f t="shared" ca="1" si="2"/>
        <v>86766</v>
      </c>
      <c r="F33" s="39">
        <f t="shared" ca="1" si="6"/>
        <v>86766</v>
      </c>
      <c r="G33" s="40">
        <f t="shared" ca="1" si="7"/>
        <v>24223</v>
      </c>
      <c r="H33" s="40">
        <f t="shared" ca="1" si="8"/>
        <v>62543</v>
      </c>
      <c r="I33" s="41">
        <f t="shared" ca="1" si="9"/>
        <v>29005543</v>
      </c>
      <c r="J33" s="42"/>
      <c r="K33" s="43"/>
      <c r="L33" s="43"/>
      <c r="M33" s="44">
        <f t="shared" ca="1" si="14"/>
        <v>9751709</v>
      </c>
      <c r="N33" s="61">
        <f t="shared" ca="1" si="11"/>
        <v>38757252</v>
      </c>
      <c r="Q33" s="25">
        <f t="shared" ca="1" si="3"/>
        <v>24223</v>
      </c>
      <c r="R33" s="25">
        <f t="shared" ca="1" si="4"/>
        <v>62543</v>
      </c>
      <c r="T33" s="10">
        <v>33</v>
      </c>
    </row>
    <row r="34" spans="2:20">
      <c r="B34" s="110"/>
      <c r="C34" s="36">
        <f t="shared" ca="1" si="5"/>
        <v>17</v>
      </c>
      <c r="D34" s="37">
        <f t="shared" ca="1" si="13"/>
        <v>0.01</v>
      </c>
      <c r="E34" s="38">
        <f t="shared" ca="1" si="2"/>
        <v>86766</v>
      </c>
      <c r="F34" s="39">
        <f t="shared" ca="1" si="6"/>
        <v>86766</v>
      </c>
      <c r="G34" s="40">
        <f t="shared" ca="1" si="7"/>
        <v>24171</v>
      </c>
      <c r="H34" s="40">
        <f t="shared" ca="1" si="8"/>
        <v>62595</v>
      </c>
      <c r="I34" s="41">
        <f t="shared" ca="1" si="9"/>
        <v>28942948</v>
      </c>
      <c r="J34" s="42"/>
      <c r="K34" s="43"/>
      <c r="L34" s="43"/>
      <c r="M34" s="44">
        <f t="shared" ca="1" si="14"/>
        <v>9751709</v>
      </c>
      <c r="N34" s="61">
        <f t="shared" ca="1" si="11"/>
        <v>38694657</v>
      </c>
      <c r="Q34" s="25">
        <f t="shared" ca="1" si="3"/>
        <v>24171</v>
      </c>
      <c r="R34" s="25">
        <f t="shared" ca="1" si="4"/>
        <v>62595</v>
      </c>
      <c r="T34" s="10">
        <v>34</v>
      </c>
    </row>
    <row r="35" spans="2:20">
      <c r="B35" s="110"/>
      <c r="C35" s="36">
        <f t="shared" ca="1" si="5"/>
        <v>18</v>
      </c>
      <c r="D35" s="37">
        <f t="shared" ca="1" si="13"/>
        <v>0.01</v>
      </c>
      <c r="E35" s="38">
        <f t="shared" ca="1" si="2"/>
        <v>260602</v>
      </c>
      <c r="F35" s="39">
        <f t="shared" ca="1" si="6"/>
        <v>86766</v>
      </c>
      <c r="G35" s="40">
        <f t="shared" ca="1" si="7"/>
        <v>24119</v>
      </c>
      <c r="H35" s="40">
        <f t="shared" ca="1" si="8"/>
        <v>62647</v>
      </c>
      <c r="I35" s="41">
        <f t="shared" ca="1" si="9"/>
        <v>28880301</v>
      </c>
      <c r="J35" s="46">
        <f ca="1">IF(C35="","",J29)</f>
        <v>173836</v>
      </c>
      <c r="K35" s="47">
        <f ca="1">IF(C35="","",ROUND(M29*D35/2,0))</f>
        <v>48759</v>
      </c>
      <c r="L35" s="48">
        <f ca="1">IF(C35="","",J35-K35)</f>
        <v>125077</v>
      </c>
      <c r="M35" s="44">
        <f ca="1">IF(C35="","",M29-L35)</f>
        <v>9626632</v>
      </c>
      <c r="N35" s="61">
        <f t="shared" ca="1" si="11"/>
        <v>38506933</v>
      </c>
      <c r="Q35" s="25">
        <f t="shared" ca="1" si="3"/>
        <v>72878</v>
      </c>
      <c r="R35" s="25">
        <f t="shared" ca="1" si="4"/>
        <v>187724</v>
      </c>
      <c r="T35" s="10">
        <v>35</v>
      </c>
    </row>
    <row r="36" spans="2:20">
      <c r="B36" s="110"/>
      <c r="C36" s="36">
        <f t="shared" ca="1" si="5"/>
        <v>19</v>
      </c>
      <c r="D36" s="37">
        <f t="shared" ca="1" si="13"/>
        <v>0.01</v>
      </c>
      <c r="E36" s="38">
        <f t="shared" ca="1" si="2"/>
        <v>86766</v>
      </c>
      <c r="F36" s="39">
        <f t="shared" ca="1" si="6"/>
        <v>86766</v>
      </c>
      <c r="G36" s="40">
        <f t="shared" ca="1" si="7"/>
        <v>24067</v>
      </c>
      <c r="H36" s="40">
        <f t="shared" ca="1" si="8"/>
        <v>62699</v>
      </c>
      <c r="I36" s="41">
        <f t="shared" ca="1" si="9"/>
        <v>28817602</v>
      </c>
      <c r="J36" s="42"/>
      <c r="K36" s="43"/>
      <c r="L36" s="43"/>
      <c r="M36" s="44">
        <f ca="1">IF(C36="","",M35)</f>
        <v>9626632</v>
      </c>
      <c r="N36" s="61">
        <f t="shared" ca="1" si="11"/>
        <v>38444234</v>
      </c>
      <c r="Q36" s="25">
        <f t="shared" ca="1" si="3"/>
        <v>24067</v>
      </c>
      <c r="R36" s="25">
        <f t="shared" ca="1" si="4"/>
        <v>62699</v>
      </c>
    </row>
    <row r="37" spans="2:20">
      <c r="B37" s="110"/>
      <c r="C37" s="36">
        <f t="shared" ca="1" si="5"/>
        <v>20</v>
      </c>
      <c r="D37" s="37">
        <f t="shared" ca="1" si="13"/>
        <v>0.01</v>
      </c>
      <c r="E37" s="38">
        <f t="shared" ca="1" si="2"/>
        <v>86766</v>
      </c>
      <c r="F37" s="39">
        <f t="shared" ca="1" si="6"/>
        <v>86766</v>
      </c>
      <c r="G37" s="40">
        <f t="shared" ca="1" si="7"/>
        <v>24015</v>
      </c>
      <c r="H37" s="40">
        <f t="shared" ca="1" si="8"/>
        <v>62751</v>
      </c>
      <c r="I37" s="41">
        <f t="shared" ca="1" si="9"/>
        <v>28754851</v>
      </c>
      <c r="J37" s="42"/>
      <c r="K37" s="43"/>
      <c r="L37" s="43"/>
      <c r="M37" s="44">
        <f t="shared" ref="M37:M40" ca="1" si="15">IF(C37="","",M36)</f>
        <v>9626632</v>
      </c>
      <c r="N37" s="61">
        <f t="shared" ca="1" si="11"/>
        <v>38381483</v>
      </c>
      <c r="Q37" s="25">
        <f t="shared" ca="1" si="3"/>
        <v>24015</v>
      </c>
      <c r="R37" s="25">
        <f t="shared" ca="1" si="4"/>
        <v>62751</v>
      </c>
    </row>
    <row r="38" spans="2:20">
      <c r="B38" s="110"/>
      <c r="C38" s="36">
        <f t="shared" ca="1" si="5"/>
        <v>21</v>
      </c>
      <c r="D38" s="37">
        <f t="shared" ca="1" si="13"/>
        <v>0.01</v>
      </c>
      <c r="E38" s="38">
        <f t="shared" ca="1" si="2"/>
        <v>86766</v>
      </c>
      <c r="F38" s="39">
        <f t="shared" ca="1" si="6"/>
        <v>86766</v>
      </c>
      <c r="G38" s="40">
        <f t="shared" ca="1" si="7"/>
        <v>23962</v>
      </c>
      <c r="H38" s="40">
        <f t="shared" ca="1" si="8"/>
        <v>62804</v>
      </c>
      <c r="I38" s="41">
        <f t="shared" ca="1" si="9"/>
        <v>28692047</v>
      </c>
      <c r="J38" s="42"/>
      <c r="K38" s="43"/>
      <c r="L38" s="43"/>
      <c r="M38" s="44">
        <f t="shared" ca="1" si="15"/>
        <v>9626632</v>
      </c>
      <c r="N38" s="61">
        <f t="shared" ca="1" si="11"/>
        <v>38318679</v>
      </c>
      <c r="Q38" s="25">
        <f t="shared" ca="1" si="3"/>
        <v>23962</v>
      </c>
      <c r="R38" s="25">
        <f t="shared" ca="1" si="4"/>
        <v>62804</v>
      </c>
    </row>
    <row r="39" spans="2:20">
      <c r="B39" s="110"/>
      <c r="C39" s="36">
        <f t="shared" ca="1" si="5"/>
        <v>22</v>
      </c>
      <c r="D39" s="37">
        <f t="shared" ca="1" si="13"/>
        <v>0.01</v>
      </c>
      <c r="E39" s="38">
        <f t="shared" ca="1" si="2"/>
        <v>86766</v>
      </c>
      <c r="F39" s="39">
        <f t="shared" ca="1" si="6"/>
        <v>86766</v>
      </c>
      <c r="G39" s="40">
        <f t="shared" ca="1" si="7"/>
        <v>23910</v>
      </c>
      <c r="H39" s="40">
        <f t="shared" ca="1" si="8"/>
        <v>62856</v>
      </c>
      <c r="I39" s="41">
        <f t="shared" ca="1" si="9"/>
        <v>28629191</v>
      </c>
      <c r="J39" s="42"/>
      <c r="K39" s="43"/>
      <c r="L39" s="43"/>
      <c r="M39" s="44">
        <f t="shared" ca="1" si="15"/>
        <v>9626632</v>
      </c>
      <c r="N39" s="61">
        <f t="shared" ca="1" si="11"/>
        <v>38255823</v>
      </c>
      <c r="Q39" s="25">
        <f t="shared" ca="1" si="3"/>
        <v>23910</v>
      </c>
      <c r="R39" s="25">
        <f t="shared" ca="1" si="4"/>
        <v>62856</v>
      </c>
    </row>
    <row r="40" spans="2:20">
      <c r="B40" s="110"/>
      <c r="C40" s="36">
        <f t="shared" ca="1" si="5"/>
        <v>23</v>
      </c>
      <c r="D40" s="37">
        <f ca="1">D41</f>
        <v>0.01</v>
      </c>
      <c r="E40" s="38">
        <f t="shared" ca="1" si="2"/>
        <v>86766</v>
      </c>
      <c r="F40" s="39">
        <f t="shared" ca="1" si="6"/>
        <v>86766</v>
      </c>
      <c r="G40" s="40">
        <f t="shared" ca="1" si="7"/>
        <v>23858</v>
      </c>
      <c r="H40" s="40">
        <f t="shared" ca="1" si="8"/>
        <v>62908</v>
      </c>
      <c r="I40" s="41">
        <f t="shared" ca="1" si="9"/>
        <v>28566283</v>
      </c>
      <c r="J40" s="42"/>
      <c r="K40" s="43"/>
      <c r="L40" s="43"/>
      <c r="M40" s="44">
        <f t="shared" ca="1" si="15"/>
        <v>9626632</v>
      </c>
      <c r="N40" s="61">
        <f t="shared" ca="1" si="11"/>
        <v>38192915</v>
      </c>
      <c r="Q40" s="25">
        <f t="shared" ca="1" si="3"/>
        <v>23858</v>
      </c>
      <c r="R40" s="25">
        <f t="shared" ca="1" si="4"/>
        <v>62908</v>
      </c>
    </row>
    <row r="41" spans="2:20">
      <c r="B41" s="111"/>
      <c r="C41" s="49">
        <f t="shared" ca="1" si="5"/>
        <v>24</v>
      </c>
      <c r="D41" s="50">
        <f ca="1">IF(C41="","",VLOOKUP(C41/12,$H$6:$J$12,3,TRUE))</f>
        <v>0.01</v>
      </c>
      <c r="E41" s="51">
        <f t="shared" ca="1" si="2"/>
        <v>260602</v>
      </c>
      <c r="F41" s="52">
        <f ca="1">IF(C41="","",IF($E$8*12=C41,I40+G41,F40))</f>
        <v>86766</v>
      </c>
      <c r="G41" s="53">
        <f t="shared" ref="G41" ca="1" si="16">IF(C41="","",ROUND(I40*D41/12,0))</f>
        <v>23805</v>
      </c>
      <c r="H41" s="53">
        <f ca="1">IF(C41="","",IF($E$8*12=C41,I40,F41-G41))</f>
        <v>62961</v>
      </c>
      <c r="I41" s="54">
        <f t="shared" ref="I41" ca="1" si="17">IF(C41="","",I40-H41)</f>
        <v>28503322</v>
      </c>
      <c r="J41" s="55">
        <f ca="1">IF(C41="","",IF($E$8*12=C41,M40+K41,J35))</f>
        <v>173836</v>
      </c>
      <c r="K41" s="56">
        <f ca="1">IF(C41="","",ROUND(M35*D41/2,0))</f>
        <v>48133</v>
      </c>
      <c r="L41" s="57">
        <f ca="1">IF(C41="","",IF($E$8*2=C41/6,M40,J41-K41))</f>
        <v>125703</v>
      </c>
      <c r="M41" s="58">
        <f ca="1">IF(C41="","",M35-L41)</f>
        <v>9500929</v>
      </c>
      <c r="N41" s="62">
        <f t="shared" ca="1" si="11"/>
        <v>38004251</v>
      </c>
      <c r="Q41" s="25">
        <f t="shared" ca="1" si="3"/>
        <v>71938</v>
      </c>
      <c r="R41" s="25">
        <f t="shared" ca="1" si="4"/>
        <v>188664</v>
      </c>
    </row>
    <row r="42" spans="2:20">
      <c r="B42" s="99" t="str">
        <f t="shared" ref="B42" ca="1" si="18">IF(C42="","",C53/12&amp;"年目")</f>
        <v>3年目</v>
      </c>
      <c r="C42" s="26">
        <f t="shared" ca="1" si="5"/>
        <v>25</v>
      </c>
      <c r="D42" s="27">
        <f t="shared" ref="D42:D105" ca="1" si="19">D43</f>
        <v>0.01</v>
      </c>
      <c r="E42" s="28">
        <f t="shared" ca="1" si="2"/>
        <v>86766</v>
      </c>
      <c r="F42" s="29">
        <f t="shared" ca="1" si="6"/>
        <v>86766</v>
      </c>
      <c r="G42" s="30">
        <f t="shared" ca="1" si="7"/>
        <v>23753</v>
      </c>
      <c r="H42" s="30">
        <f t="shared" ca="1" si="8"/>
        <v>63013</v>
      </c>
      <c r="I42" s="31">
        <f t="shared" ca="1" si="9"/>
        <v>28440309</v>
      </c>
      <c r="J42" s="32"/>
      <c r="K42" s="33"/>
      <c r="L42" s="33"/>
      <c r="M42" s="34">
        <f ca="1">IF(C42="","",M41)</f>
        <v>9500929</v>
      </c>
      <c r="N42" s="60">
        <f t="shared" ca="1" si="11"/>
        <v>37941238</v>
      </c>
      <c r="Q42" s="25">
        <f t="shared" ca="1" si="3"/>
        <v>23753</v>
      </c>
      <c r="R42" s="25">
        <f t="shared" ca="1" si="4"/>
        <v>63013</v>
      </c>
    </row>
    <row r="43" spans="2:20">
      <c r="B43" s="100"/>
      <c r="C43" s="36">
        <f t="shared" ca="1" si="5"/>
        <v>26</v>
      </c>
      <c r="D43" s="37">
        <f t="shared" ca="1" si="19"/>
        <v>0.01</v>
      </c>
      <c r="E43" s="38">
        <f t="shared" ca="1" si="2"/>
        <v>86766</v>
      </c>
      <c r="F43" s="39">
        <f t="shared" ca="1" si="6"/>
        <v>86766</v>
      </c>
      <c r="G43" s="40">
        <f t="shared" ca="1" si="7"/>
        <v>23700</v>
      </c>
      <c r="H43" s="40">
        <f t="shared" ca="1" si="8"/>
        <v>63066</v>
      </c>
      <c r="I43" s="41">
        <f t="shared" ca="1" si="9"/>
        <v>28377243</v>
      </c>
      <c r="J43" s="42"/>
      <c r="K43" s="43"/>
      <c r="L43" s="43"/>
      <c r="M43" s="44">
        <f t="shared" ref="M43:M46" ca="1" si="20">IF(C43="","",M42)</f>
        <v>9500929</v>
      </c>
      <c r="N43" s="61">
        <f t="shared" ca="1" si="11"/>
        <v>37878172</v>
      </c>
      <c r="Q43" s="25">
        <f t="shared" ca="1" si="3"/>
        <v>23700</v>
      </c>
      <c r="R43" s="25">
        <f t="shared" ca="1" si="4"/>
        <v>63066</v>
      </c>
    </row>
    <row r="44" spans="2:20">
      <c r="B44" s="100"/>
      <c r="C44" s="36">
        <f t="shared" ca="1" si="5"/>
        <v>27</v>
      </c>
      <c r="D44" s="37">
        <f t="shared" ca="1" si="19"/>
        <v>0.01</v>
      </c>
      <c r="E44" s="38">
        <f t="shared" ca="1" si="2"/>
        <v>86766</v>
      </c>
      <c r="F44" s="39">
        <f t="shared" ca="1" si="6"/>
        <v>86766</v>
      </c>
      <c r="G44" s="40">
        <f t="shared" ca="1" si="7"/>
        <v>23648</v>
      </c>
      <c r="H44" s="40">
        <f t="shared" ca="1" si="8"/>
        <v>63118</v>
      </c>
      <c r="I44" s="41">
        <f t="shared" ca="1" si="9"/>
        <v>28314125</v>
      </c>
      <c r="J44" s="42"/>
      <c r="K44" s="43"/>
      <c r="L44" s="43"/>
      <c r="M44" s="44">
        <f t="shared" ca="1" si="20"/>
        <v>9500929</v>
      </c>
      <c r="N44" s="61">
        <f t="shared" ca="1" si="11"/>
        <v>37815054</v>
      </c>
      <c r="Q44" s="25">
        <f t="shared" ca="1" si="3"/>
        <v>23648</v>
      </c>
      <c r="R44" s="25">
        <f t="shared" ca="1" si="4"/>
        <v>63118</v>
      </c>
    </row>
    <row r="45" spans="2:20">
      <c r="B45" s="100"/>
      <c r="C45" s="36">
        <f t="shared" ca="1" si="5"/>
        <v>28</v>
      </c>
      <c r="D45" s="37">
        <f t="shared" ca="1" si="19"/>
        <v>0.01</v>
      </c>
      <c r="E45" s="38">
        <f t="shared" ca="1" si="2"/>
        <v>86766</v>
      </c>
      <c r="F45" s="39">
        <f t="shared" ca="1" si="6"/>
        <v>86766</v>
      </c>
      <c r="G45" s="40">
        <f t="shared" ca="1" si="7"/>
        <v>23595</v>
      </c>
      <c r="H45" s="40">
        <f t="shared" ca="1" si="8"/>
        <v>63171</v>
      </c>
      <c r="I45" s="41">
        <f t="shared" ca="1" si="9"/>
        <v>28250954</v>
      </c>
      <c r="J45" s="42"/>
      <c r="K45" s="43"/>
      <c r="L45" s="43"/>
      <c r="M45" s="44">
        <f t="shared" ca="1" si="20"/>
        <v>9500929</v>
      </c>
      <c r="N45" s="61">
        <f t="shared" ca="1" si="11"/>
        <v>37751883</v>
      </c>
      <c r="Q45" s="25">
        <f t="shared" ca="1" si="3"/>
        <v>23595</v>
      </c>
      <c r="R45" s="25">
        <f t="shared" ca="1" si="4"/>
        <v>63171</v>
      </c>
    </row>
    <row r="46" spans="2:20">
      <c r="B46" s="100"/>
      <c r="C46" s="36">
        <f t="shared" ca="1" si="5"/>
        <v>29</v>
      </c>
      <c r="D46" s="37">
        <f t="shared" ca="1" si="19"/>
        <v>0.01</v>
      </c>
      <c r="E46" s="38">
        <f t="shared" ca="1" si="2"/>
        <v>86766</v>
      </c>
      <c r="F46" s="39">
        <f t="shared" ca="1" si="6"/>
        <v>86766</v>
      </c>
      <c r="G46" s="40">
        <f t="shared" ca="1" si="7"/>
        <v>23542</v>
      </c>
      <c r="H46" s="40">
        <f t="shared" ca="1" si="8"/>
        <v>63224</v>
      </c>
      <c r="I46" s="41">
        <f t="shared" ca="1" si="9"/>
        <v>28187730</v>
      </c>
      <c r="J46" s="42"/>
      <c r="K46" s="43"/>
      <c r="L46" s="43"/>
      <c r="M46" s="44">
        <f t="shared" ca="1" si="20"/>
        <v>9500929</v>
      </c>
      <c r="N46" s="61">
        <f t="shared" ca="1" si="11"/>
        <v>37688659</v>
      </c>
      <c r="Q46" s="25">
        <f t="shared" ca="1" si="3"/>
        <v>23542</v>
      </c>
      <c r="R46" s="25">
        <f t="shared" ca="1" si="4"/>
        <v>63224</v>
      </c>
    </row>
    <row r="47" spans="2:20">
      <c r="B47" s="100"/>
      <c r="C47" s="36">
        <f t="shared" ca="1" si="5"/>
        <v>30</v>
      </c>
      <c r="D47" s="37">
        <f t="shared" ca="1" si="19"/>
        <v>0.01</v>
      </c>
      <c r="E47" s="38">
        <f t="shared" ca="1" si="2"/>
        <v>260602</v>
      </c>
      <c r="F47" s="39">
        <f t="shared" ca="1" si="6"/>
        <v>86766</v>
      </c>
      <c r="G47" s="40">
        <f t="shared" ca="1" si="7"/>
        <v>23490</v>
      </c>
      <c r="H47" s="40">
        <f t="shared" ca="1" si="8"/>
        <v>63276</v>
      </c>
      <c r="I47" s="41">
        <f t="shared" ca="1" si="9"/>
        <v>28124454</v>
      </c>
      <c r="J47" s="46">
        <f ca="1">IF(C47="","",J41)</f>
        <v>173836</v>
      </c>
      <c r="K47" s="47">
        <f t="shared" ref="K47" ca="1" si="21">IF(C47="","",ROUND(M41*D47/2,0))</f>
        <v>47505</v>
      </c>
      <c r="L47" s="48">
        <f t="shared" ref="L47" ca="1" si="22">IF(C47="","",J47-K47)</f>
        <v>126331</v>
      </c>
      <c r="M47" s="44">
        <f ca="1">IF(C47="","",M41-L47)</f>
        <v>9374598</v>
      </c>
      <c r="N47" s="61">
        <f t="shared" ca="1" si="11"/>
        <v>37499052</v>
      </c>
      <c r="Q47" s="25">
        <f t="shared" ca="1" si="3"/>
        <v>70995</v>
      </c>
      <c r="R47" s="25">
        <f t="shared" ca="1" si="4"/>
        <v>189607</v>
      </c>
    </row>
    <row r="48" spans="2:20">
      <c r="B48" s="100"/>
      <c r="C48" s="36">
        <f t="shared" ca="1" si="5"/>
        <v>31</v>
      </c>
      <c r="D48" s="37">
        <f t="shared" ca="1" si="19"/>
        <v>0.01</v>
      </c>
      <c r="E48" s="38">
        <f t="shared" ca="1" si="2"/>
        <v>86766</v>
      </c>
      <c r="F48" s="39">
        <f t="shared" ca="1" si="6"/>
        <v>86766</v>
      </c>
      <c r="G48" s="40">
        <f t="shared" ca="1" si="7"/>
        <v>23437</v>
      </c>
      <c r="H48" s="40">
        <f t="shared" ca="1" si="8"/>
        <v>63329</v>
      </c>
      <c r="I48" s="41">
        <f t="shared" ca="1" si="9"/>
        <v>28061125</v>
      </c>
      <c r="J48" s="42"/>
      <c r="K48" s="43"/>
      <c r="L48" s="43"/>
      <c r="M48" s="44">
        <f ca="1">IF(C48="","",M47)</f>
        <v>9374598</v>
      </c>
      <c r="N48" s="61">
        <f t="shared" ca="1" si="11"/>
        <v>37435723</v>
      </c>
      <c r="Q48" s="25">
        <f t="shared" ca="1" si="3"/>
        <v>23437</v>
      </c>
      <c r="R48" s="25">
        <f t="shared" ca="1" si="4"/>
        <v>63329</v>
      </c>
    </row>
    <row r="49" spans="2:18">
      <c r="B49" s="100"/>
      <c r="C49" s="36">
        <f t="shared" ca="1" si="5"/>
        <v>32</v>
      </c>
      <c r="D49" s="37">
        <f t="shared" ca="1" si="19"/>
        <v>0.01</v>
      </c>
      <c r="E49" s="38">
        <f t="shared" ca="1" si="2"/>
        <v>86766</v>
      </c>
      <c r="F49" s="39">
        <f t="shared" ca="1" si="6"/>
        <v>86766</v>
      </c>
      <c r="G49" s="40">
        <f t="shared" ca="1" si="7"/>
        <v>23384</v>
      </c>
      <c r="H49" s="40">
        <f t="shared" ca="1" si="8"/>
        <v>63382</v>
      </c>
      <c r="I49" s="41">
        <f t="shared" ca="1" si="9"/>
        <v>27997743</v>
      </c>
      <c r="J49" s="42"/>
      <c r="K49" s="43"/>
      <c r="L49" s="43"/>
      <c r="M49" s="44">
        <f t="shared" ref="M49:M52" ca="1" si="23">IF(C49="","",M48)</f>
        <v>9374598</v>
      </c>
      <c r="N49" s="61">
        <f t="shared" ca="1" si="11"/>
        <v>37372341</v>
      </c>
      <c r="Q49" s="25">
        <f t="shared" ca="1" si="3"/>
        <v>23384</v>
      </c>
      <c r="R49" s="25">
        <f t="shared" ca="1" si="4"/>
        <v>63382</v>
      </c>
    </row>
    <row r="50" spans="2:18">
      <c r="B50" s="100"/>
      <c r="C50" s="36">
        <f t="shared" ca="1" si="5"/>
        <v>33</v>
      </c>
      <c r="D50" s="37">
        <f t="shared" ca="1" si="19"/>
        <v>0.01</v>
      </c>
      <c r="E50" s="38">
        <f t="shared" ca="1" si="2"/>
        <v>86766</v>
      </c>
      <c r="F50" s="39">
        <f t="shared" ca="1" si="6"/>
        <v>86766</v>
      </c>
      <c r="G50" s="40">
        <f t="shared" ca="1" si="7"/>
        <v>23331</v>
      </c>
      <c r="H50" s="40">
        <f t="shared" ca="1" si="8"/>
        <v>63435</v>
      </c>
      <c r="I50" s="41">
        <f t="shared" ca="1" si="9"/>
        <v>27934308</v>
      </c>
      <c r="J50" s="42"/>
      <c r="K50" s="43"/>
      <c r="L50" s="43"/>
      <c r="M50" s="44">
        <f t="shared" ca="1" si="23"/>
        <v>9374598</v>
      </c>
      <c r="N50" s="61">
        <f t="shared" ca="1" si="11"/>
        <v>37308906</v>
      </c>
      <c r="Q50" s="25">
        <f t="shared" ca="1" si="3"/>
        <v>23331</v>
      </c>
      <c r="R50" s="25">
        <f t="shared" ca="1" si="4"/>
        <v>63435</v>
      </c>
    </row>
    <row r="51" spans="2:18">
      <c r="B51" s="100"/>
      <c r="C51" s="36">
        <f t="shared" ca="1" si="5"/>
        <v>34</v>
      </c>
      <c r="D51" s="37">
        <f t="shared" ca="1" si="19"/>
        <v>0.01</v>
      </c>
      <c r="E51" s="38">
        <f t="shared" ca="1" si="2"/>
        <v>86766</v>
      </c>
      <c r="F51" s="39">
        <f t="shared" ca="1" si="6"/>
        <v>86766</v>
      </c>
      <c r="G51" s="40">
        <f t="shared" ca="1" si="7"/>
        <v>23279</v>
      </c>
      <c r="H51" s="40">
        <f t="shared" ca="1" si="8"/>
        <v>63487</v>
      </c>
      <c r="I51" s="41">
        <f t="shared" ca="1" si="9"/>
        <v>27870821</v>
      </c>
      <c r="J51" s="42"/>
      <c r="K51" s="43"/>
      <c r="L51" s="43"/>
      <c r="M51" s="44">
        <f t="shared" ca="1" si="23"/>
        <v>9374598</v>
      </c>
      <c r="N51" s="61">
        <f t="shared" ca="1" si="11"/>
        <v>37245419</v>
      </c>
      <c r="Q51" s="25">
        <f t="shared" ca="1" si="3"/>
        <v>23279</v>
      </c>
      <c r="R51" s="25">
        <f t="shared" ca="1" si="4"/>
        <v>63487</v>
      </c>
    </row>
    <row r="52" spans="2:18">
      <c r="B52" s="100"/>
      <c r="C52" s="36">
        <f t="shared" ca="1" si="5"/>
        <v>35</v>
      </c>
      <c r="D52" s="37">
        <f t="shared" ca="1" si="19"/>
        <v>0.01</v>
      </c>
      <c r="E52" s="38">
        <f t="shared" ca="1" si="2"/>
        <v>86766</v>
      </c>
      <c r="F52" s="39">
        <f t="shared" ca="1" si="6"/>
        <v>86766</v>
      </c>
      <c r="G52" s="40">
        <f t="shared" ca="1" si="7"/>
        <v>23226</v>
      </c>
      <c r="H52" s="40">
        <f t="shared" ca="1" si="8"/>
        <v>63540</v>
      </c>
      <c r="I52" s="41">
        <f t="shared" ca="1" si="9"/>
        <v>27807281</v>
      </c>
      <c r="J52" s="42"/>
      <c r="K52" s="43"/>
      <c r="L52" s="43"/>
      <c r="M52" s="44">
        <f t="shared" ca="1" si="23"/>
        <v>9374598</v>
      </c>
      <c r="N52" s="61">
        <f t="shared" ca="1" si="11"/>
        <v>37181879</v>
      </c>
      <c r="Q52" s="25">
        <f t="shared" ca="1" si="3"/>
        <v>23226</v>
      </c>
      <c r="R52" s="25">
        <f t="shared" ca="1" si="4"/>
        <v>63540</v>
      </c>
    </row>
    <row r="53" spans="2:18">
      <c r="B53" s="101"/>
      <c r="C53" s="49">
        <f t="shared" ca="1" si="5"/>
        <v>36</v>
      </c>
      <c r="D53" s="50">
        <f ca="1">IF(C53="","",VLOOKUP(C53/12,$H$6:$J$12,3,TRUE))</f>
        <v>0.01</v>
      </c>
      <c r="E53" s="51">
        <f t="shared" ca="1" si="2"/>
        <v>260602</v>
      </c>
      <c r="F53" s="52">
        <f ca="1">IF(C53="","",IF($E$8*12=C53,I52+G53,F52))</f>
        <v>86766</v>
      </c>
      <c r="G53" s="53">
        <f t="shared" ref="G53" ca="1" si="24">IF(C53="","",ROUND(I52*D53/12,0))</f>
        <v>23173</v>
      </c>
      <c r="H53" s="53">
        <f ca="1">IF(C53="","",IF($E$8*12=C53,I52,F53-G53))</f>
        <v>63593</v>
      </c>
      <c r="I53" s="54">
        <f t="shared" ref="I53" ca="1" si="25">IF(C53="","",I52-H53)</f>
        <v>27743688</v>
      </c>
      <c r="J53" s="55">
        <f ca="1">IF(C53="","",IF($E$8*12=C53,M52+K53,J47))</f>
        <v>173836</v>
      </c>
      <c r="K53" s="56">
        <f ca="1">IF(C53="","",ROUND(M47*D53/2,0))</f>
        <v>46873</v>
      </c>
      <c r="L53" s="57">
        <f ca="1">IF(C53="","",IF($E$8*2=C53/6,M52,J53-K53))</f>
        <v>126963</v>
      </c>
      <c r="M53" s="58">
        <f ca="1">IF(C53="","",M47-L53)</f>
        <v>9247635</v>
      </c>
      <c r="N53" s="62">
        <f t="shared" ca="1" si="11"/>
        <v>36991323</v>
      </c>
      <c r="Q53" s="25">
        <f t="shared" ca="1" si="3"/>
        <v>70046</v>
      </c>
      <c r="R53" s="25">
        <f t="shared" ca="1" si="4"/>
        <v>190556</v>
      </c>
    </row>
    <row r="54" spans="2:18">
      <c r="B54" s="99" t="str">
        <f t="shared" ref="B54" ca="1" si="26">IF(C54="","",C65/12&amp;"年目")</f>
        <v>4年目</v>
      </c>
      <c r="C54" s="26">
        <f t="shared" ca="1" si="5"/>
        <v>37</v>
      </c>
      <c r="D54" s="27">
        <f t="shared" ca="1" si="19"/>
        <v>0.01</v>
      </c>
      <c r="E54" s="28">
        <f t="shared" ca="1" si="2"/>
        <v>86766</v>
      </c>
      <c r="F54" s="29">
        <f t="shared" ca="1" si="6"/>
        <v>86766</v>
      </c>
      <c r="G54" s="30">
        <f t="shared" ca="1" si="7"/>
        <v>23120</v>
      </c>
      <c r="H54" s="30">
        <f t="shared" ca="1" si="8"/>
        <v>63646</v>
      </c>
      <c r="I54" s="31">
        <f t="shared" ca="1" si="9"/>
        <v>27680042</v>
      </c>
      <c r="J54" s="32"/>
      <c r="K54" s="33"/>
      <c r="L54" s="33"/>
      <c r="M54" s="34">
        <f ca="1">IF(C54="","",M53)</f>
        <v>9247635</v>
      </c>
      <c r="N54" s="60">
        <f t="shared" ca="1" si="11"/>
        <v>36927677</v>
      </c>
      <c r="Q54" s="25">
        <f t="shared" ca="1" si="3"/>
        <v>23120</v>
      </c>
      <c r="R54" s="25">
        <f t="shared" ca="1" si="4"/>
        <v>63646</v>
      </c>
    </row>
    <row r="55" spans="2:18">
      <c r="B55" s="100"/>
      <c r="C55" s="36">
        <f t="shared" ca="1" si="5"/>
        <v>38</v>
      </c>
      <c r="D55" s="37">
        <f t="shared" ca="1" si="19"/>
        <v>0.01</v>
      </c>
      <c r="E55" s="38">
        <f t="shared" ca="1" si="2"/>
        <v>86766</v>
      </c>
      <c r="F55" s="39">
        <f t="shared" ca="1" si="6"/>
        <v>86766</v>
      </c>
      <c r="G55" s="40">
        <f t="shared" ca="1" si="7"/>
        <v>23067</v>
      </c>
      <c r="H55" s="40">
        <f t="shared" ca="1" si="8"/>
        <v>63699</v>
      </c>
      <c r="I55" s="41">
        <f t="shared" ca="1" si="9"/>
        <v>27616343</v>
      </c>
      <c r="J55" s="42"/>
      <c r="K55" s="43"/>
      <c r="L55" s="43"/>
      <c r="M55" s="44">
        <f t="shared" ref="M55:M58" ca="1" si="27">IF(C55="","",M54)</f>
        <v>9247635</v>
      </c>
      <c r="N55" s="61">
        <f t="shared" ca="1" si="11"/>
        <v>36863978</v>
      </c>
      <c r="Q55" s="25">
        <f t="shared" ca="1" si="3"/>
        <v>23067</v>
      </c>
      <c r="R55" s="25">
        <f t="shared" ca="1" si="4"/>
        <v>63699</v>
      </c>
    </row>
    <row r="56" spans="2:18">
      <c r="B56" s="100"/>
      <c r="C56" s="36">
        <f t="shared" ca="1" si="5"/>
        <v>39</v>
      </c>
      <c r="D56" s="37">
        <f t="shared" ca="1" si="19"/>
        <v>0.01</v>
      </c>
      <c r="E56" s="38">
        <f t="shared" ca="1" si="2"/>
        <v>86766</v>
      </c>
      <c r="F56" s="39">
        <f t="shared" ca="1" si="6"/>
        <v>86766</v>
      </c>
      <c r="G56" s="40">
        <f t="shared" ca="1" si="7"/>
        <v>23014</v>
      </c>
      <c r="H56" s="40">
        <f t="shared" ca="1" si="8"/>
        <v>63752</v>
      </c>
      <c r="I56" s="41">
        <f t="shared" ca="1" si="9"/>
        <v>27552591</v>
      </c>
      <c r="J56" s="42"/>
      <c r="K56" s="43"/>
      <c r="L56" s="43"/>
      <c r="M56" s="44">
        <f t="shared" ca="1" si="27"/>
        <v>9247635</v>
      </c>
      <c r="N56" s="61">
        <f t="shared" ca="1" si="11"/>
        <v>36800226</v>
      </c>
      <c r="Q56" s="25">
        <f t="shared" ca="1" si="3"/>
        <v>23014</v>
      </c>
      <c r="R56" s="25">
        <f t="shared" ca="1" si="4"/>
        <v>63752</v>
      </c>
    </row>
    <row r="57" spans="2:18">
      <c r="B57" s="100"/>
      <c r="C57" s="36">
        <f t="shared" ca="1" si="5"/>
        <v>40</v>
      </c>
      <c r="D57" s="37">
        <f t="shared" ca="1" si="19"/>
        <v>0.01</v>
      </c>
      <c r="E57" s="38">
        <f t="shared" ca="1" si="2"/>
        <v>86766</v>
      </c>
      <c r="F57" s="39">
        <f t="shared" ca="1" si="6"/>
        <v>86766</v>
      </c>
      <c r="G57" s="40">
        <f t="shared" ca="1" si="7"/>
        <v>22960</v>
      </c>
      <c r="H57" s="40">
        <f t="shared" ca="1" si="8"/>
        <v>63806</v>
      </c>
      <c r="I57" s="41">
        <f t="shared" ca="1" si="9"/>
        <v>27488785</v>
      </c>
      <c r="J57" s="42"/>
      <c r="K57" s="43"/>
      <c r="L57" s="43"/>
      <c r="M57" s="44">
        <f t="shared" ca="1" si="27"/>
        <v>9247635</v>
      </c>
      <c r="N57" s="61">
        <f t="shared" ca="1" si="11"/>
        <v>36736420</v>
      </c>
      <c r="Q57" s="25">
        <f t="shared" ca="1" si="3"/>
        <v>22960</v>
      </c>
      <c r="R57" s="25">
        <f t="shared" ca="1" si="4"/>
        <v>63806</v>
      </c>
    </row>
    <row r="58" spans="2:18">
      <c r="B58" s="100"/>
      <c r="C58" s="36">
        <f t="shared" ca="1" si="5"/>
        <v>41</v>
      </c>
      <c r="D58" s="37">
        <f t="shared" ca="1" si="19"/>
        <v>0.01</v>
      </c>
      <c r="E58" s="38">
        <f t="shared" ca="1" si="2"/>
        <v>86766</v>
      </c>
      <c r="F58" s="39">
        <f t="shared" ca="1" si="6"/>
        <v>86766</v>
      </c>
      <c r="G58" s="40">
        <f t="shared" ca="1" si="7"/>
        <v>22907</v>
      </c>
      <c r="H58" s="40">
        <f t="shared" ca="1" si="8"/>
        <v>63859</v>
      </c>
      <c r="I58" s="41">
        <f t="shared" ca="1" si="9"/>
        <v>27424926</v>
      </c>
      <c r="J58" s="42"/>
      <c r="K58" s="43"/>
      <c r="L58" s="43"/>
      <c r="M58" s="44">
        <f t="shared" ca="1" si="27"/>
        <v>9247635</v>
      </c>
      <c r="N58" s="61">
        <f t="shared" ca="1" si="11"/>
        <v>36672561</v>
      </c>
      <c r="Q58" s="25">
        <f t="shared" ca="1" si="3"/>
        <v>22907</v>
      </c>
      <c r="R58" s="25">
        <f t="shared" ca="1" si="4"/>
        <v>63859</v>
      </c>
    </row>
    <row r="59" spans="2:18">
      <c r="B59" s="100"/>
      <c r="C59" s="36">
        <f t="shared" ca="1" si="5"/>
        <v>42</v>
      </c>
      <c r="D59" s="37">
        <f t="shared" ca="1" si="19"/>
        <v>0.01</v>
      </c>
      <c r="E59" s="38">
        <f t="shared" ca="1" si="2"/>
        <v>260602</v>
      </c>
      <c r="F59" s="39">
        <f t="shared" ca="1" si="6"/>
        <v>86766</v>
      </c>
      <c r="G59" s="40">
        <f t="shared" ca="1" si="7"/>
        <v>22854</v>
      </c>
      <c r="H59" s="40">
        <f t="shared" ca="1" si="8"/>
        <v>63912</v>
      </c>
      <c r="I59" s="41">
        <f t="shared" ca="1" si="9"/>
        <v>27361014</v>
      </c>
      <c r="J59" s="46">
        <f ca="1">IF(C59="","",J53)</f>
        <v>173836</v>
      </c>
      <c r="K59" s="47">
        <f t="shared" ref="K59" ca="1" si="28">IF(C59="","",ROUND(M53*D59/2,0))</f>
        <v>46238</v>
      </c>
      <c r="L59" s="48">
        <f t="shared" ref="L59" ca="1" si="29">IF(C59="","",J59-K59)</f>
        <v>127598</v>
      </c>
      <c r="M59" s="44">
        <f ca="1">IF(C59="","",M53-L59)</f>
        <v>9120037</v>
      </c>
      <c r="N59" s="61">
        <f t="shared" ca="1" si="11"/>
        <v>36481051</v>
      </c>
      <c r="Q59" s="25">
        <f t="shared" ca="1" si="3"/>
        <v>69092</v>
      </c>
      <c r="R59" s="25">
        <f t="shared" ca="1" si="4"/>
        <v>191510</v>
      </c>
    </row>
    <row r="60" spans="2:18">
      <c r="B60" s="100"/>
      <c r="C60" s="36">
        <f t="shared" ca="1" si="5"/>
        <v>43</v>
      </c>
      <c r="D60" s="37">
        <f t="shared" ca="1" si="19"/>
        <v>0.01</v>
      </c>
      <c r="E60" s="38">
        <f t="shared" ca="1" si="2"/>
        <v>86766</v>
      </c>
      <c r="F60" s="39">
        <f t="shared" ca="1" si="6"/>
        <v>86766</v>
      </c>
      <c r="G60" s="40">
        <f t="shared" ca="1" si="7"/>
        <v>22801</v>
      </c>
      <c r="H60" s="40">
        <f t="shared" ca="1" si="8"/>
        <v>63965</v>
      </c>
      <c r="I60" s="41">
        <f t="shared" ca="1" si="9"/>
        <v>27297049</v>
      </c>
      <c r="J60" s="42"/>
      <c r="K60" s="43"/>
      <c r="L60" s="43"/>
      <c r="M60" s="44">
        <f ca="1">IF(C60="","",M59)</f>
        <v>9120037</v>
      </c>
      <c r="N60" s="61">
        <f t="shared" ca="1" si="11"/>
        <v>36417086</v>
      </c>
      <c r="Q60" s="25">
        <f t="shared" ca="1" si="3"/>
        <v>22801</v>
      </c>
      <c r="R60" s="25">
        <f t="shared" ca="1" si="4"/>
        <v>63965</v>
      </c>
    </row>
    <row r="61" spans="2:18">
      <c r="B61" s="100"/>
      <c r="C61" s="36">
        <f t="shared" ca="1" si="5"/>
        <v>44</v>
      </c>
      <c r="D61" s="37">
        <f t="shared" ca="1" si="19"/>
        <v>0.01</v>
      </c>
      <c r="E61" s="38">
        <f t="shared" ca="1" si="2"/>
        <v>86766</v>
      </c>
      <c r="F61" s="39">
        <f t="shared" ca="1" si="6"/>
        <v>86766</v>
      </c>
      <c r="G61" s="40">
        <f t="shared" ca="1" si="7"/>
        <v>22748</v>
      </c>
      <c r="H61" s="40">
        <f t="shared" ca="1" si="8"/>
        <v>64018</v>
      </c>
      <c r="I61" s="41">
        <f t="shared" ca="1" si="9"/>
        <v>27233031</v>
      </c>
      <c r="J61" s="42"/>
      <c r="K61" s="43"/>
      <c r="L61" s="43"/>
      <c r="M61" s="44">
        <f t="shared" ref="M61:M64" ca="1" si="30">IF(C61="","",M60)</f>
        <v>9120037</v>
      </c>
      <c r="N61" s="61">
        <f t="shared" ca="1" si="11"/>
        <v>36353068</v>
      </c>
      <c r="Q61" s="25">
        <f t="shared" ca="1" si="3"/>
        <v>22748</v>
      </c>
      <c r="R61" s="25">
        <f t="shared" ca="1" si="4"/>
        <v>64018</v>
      </c>
    </row>
    <row r="62" spans="2:18">
      <c r="B62" s="100"/>
      <c r="C62" s="36">
        <f t="shared" ca="1" si="5"/>
        <v>45</v>
      </c>
      <c r="D62" s="37">
        <f t="shared" ca="1" si="19"/>
        <v>0.01</v>
      </c>
      <c r="E62" s="38">
        <f t="shared" ca="1" si="2"/>
        <v>86766</v>
      </c>
      <c r="F62" s="39">
        <f t="shared" ca="1" si="6"/>
        <v>86766</v>
      </c>
      <c r="G62" s="40">
        <f t="shared" ca="1" si="7"/>
        <v>22694</v>
      </c>
      <c r="H62" s="40">
        <f t="shared" ca="1" si="8"/>
        <v>64072</v>
      </c>
      <c r="I62" s="41">
        <f t="shared" ca="1" si="9"/>
        <v>27168959</v>
      </c>
      <c r="J62" s="42"/>
      <c r="K62" s="43"/>
      <c r="L62" s="43"/>
      <c r="M62" s="44">
        <f t="shared" ca="1" si="30"/>
        <v>9120037</v>
      </c>
      <c r="N62" s="61">
        <f t="shared" ca="1" si="11"/>
        <v>36288996</v>
      </c>
      <c r="Q62" s="25">
        <f t="shared" ca="1" si="3"/>
        <v>22694</v>
      </c>
      <c r="R62" s="25">
        <f t="shared" ca="1" si="4"/>
        <v>64072</v>
      </c>
    </row>
    <row r="63" spans="2:18">
      <c r="B63" s="100"/>
      <c r="C63" s="36">
        <f t="shared" ca="1" si="5"/>
        <v>46</v>
      </c>
      <c r="D63" s="37">
        <f t="shared" ca="1" si="19"/>
        <v>0.01</v>
      </c>
      <c r="E63" s="38">
        <f t="shared" ca="1" si="2"/>
        <v>86766</v>
      </c>
      <c r="F63" s="39">
        <f t="shared" ca="1" si="6"/>
        <v>86766</v>
      </c>
      <c r="G63" s="40">
        <f t="shared" ca="1" si="7"/>
        <v>22641</v>
      </c>
      <c r="H63" s="40">
        <f t="shared" ca="1" si="8"/>
        <v>64125</v>
      </c>
      <c r="I63" s="41">
        <f t="shared" ca="1" si="9"/>
        <v>27104834</v>
      </c>
      <c r="J63" s="42"/>
      <c r="K63" s="43"/>
      <c r="L63" s="43"/>
      <c r="M63" s="44">
        <f t="shared" ca="1" si="30"/>
        <v>9120037</v>
      </c>
      <c r="N63" s="61">
        <f t="shared" ca="1" si="11"/>
        <v>36224871</v>
      </c>
      <c r="Q63" s="25">
        <f t="shared" ca="1" si="3"/>
        <v>22641</v>
      </c>
      <c r="R63" s="25">
        <f t="shared" ca="1" si="4"/>
        <v>64125</v>
      </c>
    </row>
    <row r="64" spans="2:18">
      <c r="B64" s="100"/>
      <c r="C64" s="36">
        <f t="shared" ca="1" si="5"/>
        <v>47</v>
      </c>
      <c r="D64" s="37">
        <f t="shared" ca="1" si="19"/>
        <v>0.01</v>
      </c>
      <c r="E64" s="38">
        <f t="shared" ca="1" si="2"/>
        <v>86766</v>
      </c>
      <c r="F64" s="39">
        <f t="shared" ca="1" si="6"/>
        <v>86766</v>
      </c>
      <c r="G64" s="40">
        <f t="shared" ca="1" si="7"/>
        <v>22587</v>
      </c>
      <c r="H64" s="40">
        <f t="shared" ca="1" si="8"/>
        <v>64179</v>
      </c>
      <c r="I64" s="41">
        <f t="shared" ca="1" si="9"/>
        <v>27040655</v>
      </c>
      <c r="J64" s="42"/>
      <c r="K64" s="43"/>
      <c r="L64" s="43"/>
      <c r="M64" s="44">
        <f t="shared" ca="1" si="30"/>
        <v>9120037</v>
      </c>
      <c r="N64" s="61">
        <f t="shared" ca="1" si="11"/>
        <v>36160692</v>
      </c>
      <c r="Q64" s="25">
        <f t="shared" ca="1" si="3"/>
        <v>22587</v>
      </c>
      <c r="R64" s="25">
        <f t="shared" ca="1" si="4"/>
        <v>64179</v>
      </c>
    </row>
    <row r="65" spans="2:18">
      <c r="B65" s="101"/>
      <c r="C65" s="49">
        <f t="shared" ca="1" si="5"/>
        <v>48</v>
      </c>
      <c r="D65" s="50">
        <f ca="1">IF(C65="","",VLOOKUP(C65/12,$H$6:$J$12,3,TRUE))</f>
        <v>0.01</v>
      </c>
      <c r="E65" s="51">
        <f t="shared" ca="1" si="2"/>
        <v>260602</v>
      </c>
      <c r="F65" s="52">
        <f ca="1">IF(C65="","",IF($E$8*12=C65,I64+G65,F64))</f>
        <v>86766</v>
      </c>
      <c r="G65" s="53">
        <f t="shared" ref="G65" ca="1" si="31">IF(C65="","",ROUND(I64*D65/12,0))</f>
        <v>22534</v>
      </c>
      <c r="H65" s="53">
        <f ca="1">IF(C65="","",IF($E$8*12=C65,I64,F65-G65))</f>
        <v>64232</v>
      </c>
      <c r="I65" s="54">
        <f t="shared" ref="I65" ca="1" si="32">IF(C65="","",I64-H65)</f>
        <v>26976423</v>
      </c>
      <c r="J65" s="55">
        <f ca="1">IF(C65="","",IF($E$8*12=C65,M64+K65,J59))</f>
        <v>173836</v>
      </c>
      <c r="K65" s="56">
        <f ca="1">IF(C65="","",ROUND(M59*D65/2,0))</f>
        <v>45600</v>
      </c>
      <c r="L65" s="57">
        <f ca="1">IF(C65="","",IF($E$8*2=C65/6,M64,J65-K65))</f>
        <v>128236</v>
      </c>
      <c r="M65" s="58">
        <f ca="1">IF(C65="","",M59-L65)</f>
        <v>8991801</v>
      </c>
      <c r="N65" s="62">
        <f t="shared" ca="1" si="11"/>
        <v>35968224</v>
      </c>
      <c r="Q65" s="25">
        <f t="shared" ca="1" si="3"/>
        <v>68134</v>
      </c>
      <c r="R65" s="25">
        <f t="shared" ca="1" si="4"/>
        <v>192468</v>
      </c>
    </row>
    <row r="66" spans="2:18">
      <c r="B66" s="99" t="str">
        <f t="shared" ref="B66" ca="1" si="33">IF(C66="","",C77/12&amp;"年目")</f>
        <v>5年目</v>
      </c>
      <c r="C66" s="26">
        <f t="shared" ca="1" si="5"/>
        <v>49</v>
      </c>
      <c r="D66" s="27">
        <f t="shared" ca="1" si="19"/>
        <v>0.01</v>
      </c>
      <c r="E66" s="28">
        <f t="shared" ca="1" si="2"/>
        <v>86766</v>
      </c>
      <c r="F66" s="29">
        <f t="shared" ca="1" si="6"/>
        <v>86766</v>
      </c>
      <c r="G66" s="30">
        <f t="shared" ca="1" si="7"/>
        <v>22480</v>
      </c>
      <c r="H66" s="30">
        <f t="shared" ca="1" si="8"/>
        <v>64286</v>
      </c>
      <c r="I66" s="31">
        <f t="shared" ca="1" si="9"/>
        <v>26912137</v>
      </c>
      <c r="J66" s="32"/>
      <c r="K66" s="33"/>
      <c r="L66" s="33"/>
      <c r="M66" s="34">
        <f ca="1">IF(C66="","",M65)</f>
        <v>8991801</v>
      </c>
      <c r="N66" s="60">
        <f t="shared" ca="1" si="11"/>
        <v>35903938</v>
      </c>
      <c r="Q66" s="25">
        <f t="shared" ca="1" si="3"/>
        <v>22480</v>
      </c>
      <c r="R66" s="25">
        <f t="shared" ca="1" si="4"/>
        <v>64286</v>
      </c>
    </row>
    <row r="67" spans="2:18">
      <c r="B67" s="100"/>
      <c r="C67" s="36">
        <f t="shared" ca="1" si="5"/>
        <v>50</v>
      </c>
      <c r="D67" s="37">
        <f t="shared" ca="1" si="19"/>
        <v>0.01</v>
      </c>
      <c r="E67" s="38">
        <f t="shared" ca="1" si="2"/>
        <v>86766</v>
      </c>
      <c r="F67" s="39">
        <f t="shared" ca="1" si="6"/>
        <v>86766</v>
      </c>
      <c r="G67" s="40">
        <f t="shared" ca="1" si="7"/>
        <v>22427</v>
      </c>
      <c r="H67" s="40">
        <f t="shared" ca="1" si="8"/>
        <v>64339</v>
      </c>
      <c r="I67" s="41">
        <f t="shared" ca="1" si="9"/>
        <v>26847798</v>
      </c>
      <c r="J67" s="42"/>
      <c r="K67" s="43"/>
      <c r="L67" s="43"/>
      <c r="M67" s="44">
        <f t="shared" ref="M67:M70" ca="1" si="34">IF(C67="","",M66)</f>
        <v>8991801</v>
      </c>
      <c r="N67" s="61">
        <f t="shared" ca="1" si="11"/>
        <v>35839599</v>
      </c>
      <c r="Q67" s="25">
        <f t="shared" ca="1" si="3"/>
        <v>22427</v>
      </c>
      <c r="R67" s="25">
        <f t="shared" ca="1" si="4"/>
        <v>64339</v>
      </c>
    </row>
    <row r="68" spans="2:18">
      <c r="B68" s="100"/>
      <c r="C68" s="36">
        <f t="shared" ca="1" si="5"/>
        <v>51</v>
      </c>
      <c r="D68" s="37">
        <f t="shared" ca="1" si="19"/>
        <v>0.01</v>
      </c>
      <c r="E68" s="38">
        <f t="shared" ca="1" si="2"/>
        <v>86766</v>
      </c>
      <c r="F68" s="39">
        <f t="shared" ca="1" si="6"/>
        <v>86766</v>
      </c>
      <c r="G68" s="40">
        <f t="shared" ca="1" si="7"/>
        <v>22373</v>
      </c>
      <c r="H68" s="40">
        <f t="shared" ca="1" si="8"/>
        <v>64393</v>
      </c>
      <c r="I68" s="41">
        <f t="shared" ca="1" si="9"/>
        <v>26783405</v>
      </c>
      <c r="J68" s="42"/>
      <c r="K68" s="43"/>
      <c r="L68" s="43"/>
      <c r="M68" s="44">
        <f t="shared" ca="1" si="34"/>
        <v>8991801</v>
      </c>
      <c r="N68" s="61">
        <f t="shared" ca="1" si="11"/>
        <v>35775206</v>
      </c>
      <c r="Q68" s="25">
        <f t="shared" ca="1" si="3"/>
        <v>22373</v>
      </c>
      <c r="R68" s="25">
        <f t="shared" ca="1" si="4"/>
        <v>64393</v>
      </c>
    </row>
    <row r="69" spans="2:18">
      <c r="B69" s="100"/>
      <c r="C69" s="36">
        <f t="shared" ca="1" si="5"/>
        <v>52</v>
      </c>
      <c r="D69" s="37">
        <f t="shared" ca="1" si="19"/>
        <v>0.01</v>
      </c>
      <c r="E69" s="38">
        <f t="shared" ca="1" si="2"/>
        <v>86766</v>
      </c>
      <c r="F69" s="39">
        <f t="shared" ca="1" si="6"/>
        <v>86766</v>
      </c>
      <c r="G69" s="40">
        <f t="shared" ca="1" si="7"/>
        <v>22320</v>
      </c>
      <c r="H69" s="40">
        <f t="shared" ca="1" si="8"/>
        <v>64446</v>
      </c>
      <c r="I69" s="41">
        <f t="shared" ca="1" si="9"/>
        <v>26718959</v>
      </c>
      <c r="J69" s="42"/>
      <c r="K69" s="43"/>
      <c r="L69" s="43"/>
      <c r="M69" s="44">
        <f t="shared" ca="1" si="34"/>
        <v>8991801</v>
      </c>
      <c r="N69" s="61">
        <f t="shared" ca="1" si="11"/>
        <v>35710760</v>
      </c>
      <c r="Q69" s="25">
        <f t="shared" ca="1" si="3"/>
        <v>22320</v>
      </c>
      <c r="R69" s="25">
        <f t="shared" ca="1" si="4"/>
        <v>64446</v>
      </c>
    </row>
    <row r="70" spans="2:18">
      <c r="B70" s="100"/>
      <c r="C70" s="36">
        <f t="shared" ca="1" si="5"/>
        <v>53</v>
      </c>
      <c r="D70" s="37">
        <f t="shared" ca="1" si="19"/>
        <v>0.01</v>
      </c>
      <c r="E70" s="38">
        <f t="shared" ca="1" si="2"/>
        <v>86766</v>
      </c>
      <c r="F70" s="39">
        <f t="shared" ca="1" si="6"/>
        <v>86766</v>
      </c>
      <c r="G70" s="40">
        <f t="shared" ca="1" si="7"/>
        <v>22266</v>
      </c>
      <c r="H70" s="40">
        <f t="shared" ca="1" si="8"/>
        <v>64500</v>
      </c>
      <c r="I70" s="41">
        <f t="shared" ca="1" si="9"/>
        <v>26654459</v>
      </c>
      <c r="J70" s="42"/>
      <c r="K70" s="43"/>
      <c r="L70" s="43"/>
      <c r="M70" s="44">
        <f t="shared" ca="1" si="34"/>
        <v>8991801</v>
      </c>
      <c r="N70" s="61">
        <f t="shared" ca="1" si="11"/>
        <v>35646260</v>
      </c>
      <c r="Q70" s="25">
        <f t="shared" ca="1" si="3"/>
        <v>22266</v>
      </c>
      <c r="R70" s="25">
        <f t="shared" ca="1" si="4"/>
        <v>64500</v>
      </c>
    </row>
    <row r="71" spans="2:18">
      <c r="B71" s="100"/>
      <c r="C71" s="36">
        <f t="shared" ca="1" si="5"/>
        <v>54</v>
      </c>
      <c r="D71" s="37">
        <f t="shared" ca="1" si="19"/>
        <v>0.01</v>
      </c>
      <c r="E71" s="38">
        <f t="shared" ca="1" si="2"/>
        <v>260602</v>
      </c>
      <c r="F71" s="39">
        <f t="shared" ca="1" si="6"/>
        <v>86766</v>
      </c>
      <c r="G71" s="40">
        <f t="shared" ca="1" si="7"/>
        <v>22212</v>
      </c>
      <c r="H71" s="40">
        <f t="shared" ca="1" si="8"/>
        <v>64554</v>
      </c>
      <c r="I71" s="41">
        <f t="shared" ca="1" si="9"/>
        <v>26589905</v>
      </c>
      <c r="J71" s="46">
        <f ca="1">IF(C71="","",J65)</f>
        <v>173836</v>
      </c>
      <c r="K71" s="47">
        <f t="shared" ref="K71" ca="1" si="35">IF(C71="","",ROUND(M65*D71/2,0))</f>
        <v>44959</v>
      </c>
      <c r="L71" s="48">
        <f t="shared" ref="L71" ca="1" si="36">IF(C71="","",J71-K71)</f>
        <v>128877</v>
      </c>
      <c r="M71" s="44">
        <f ca="1">IF(C71="","",M65-L71)</f>
        <v>8862924</v>
      </c>
      <c r="N71" s="61">
        <f t="shared" ca="1" si="11"/>
        <v>35452829</v>
      </c>
      <c r="Q71" s="25">
        <f t="shared" ca="1" si="3"/>
        <v>67171</v>
      </c>
      <c r="R71" s="25">
        <f t="shared" ca="1" si="4"/>
        <v>193431</v>
      </c>
    </row>
    <row r="72" spans="2:18">
      <c r="B72" s="100"/>
      <c r="C72" s="36">
        <f t="shared" ca="1" si="5"/>
        <v>55</v>
      </c>
      <c r="D72" s="37">
        <f t="shared" ca="1" si="19"/>
        <v>0.01</v>
      </c>
      <c r="E72" s="38">
        <f t="shared" ca="1" si="2"/>
        <v>86766</v>
      </c>
      <c r="F72" s="39">
        <f t="shared" ca="1" si="6"/>
        <v>86766</v>
      </c>
      <c r="G72" s="40">
        <f t="shared" ca="1" si="7"/>
        <v>22158</v>
      </c>
      <c r="H72" s="40">
        <f t="shared" ca="1" si="8"/>
        <v>64608</v>
      </c>
      <c r="I72" s="41">
        <f t="shared" ca="1" si="9"/>
        <v>26525297</v>
      </c>
      <c r="J72" s="42"/>
      <c r="K72" s="43"/>
      <c r="L72" s="43"/>
      <c r="M72" s="44">
        <f ca="1">IF(C72="","",M71)</f>
        <v>8862924</v>
      </c>
      <c r="N72" s="61">
        <f t="shared" ca="1" si="11"/>
        <v>35388221</v>
      </c>
      <c r="Q72" s="25">
        <f t="shared" ca="1" si="3"/>
        <v>22158</v>
      </c>
      <c r="R72" s="25">
        <f t="shared" ca="1" si="4"/>
        <v>64608</v>
      </c>
    </row>
    <row r="73" spans="2:18">
      <c r="B73" s="100"/>
      <c r="C73" s="36">
        <f t="shared" ca="1" si="5"/>
        <v>56</v>
      </c>
      <c r="D73" s="37">
        <f t="shared" ca="1" si="19"/>
        <v>0.01</v>
      </c>
      <c r="E73" s="38">
        <f t="shared" ca="1" si="2"/>
        <v>86766</v>
      </c>
      <c r="F73" s="39">
        <f t="shared" ca="1" si="6"/>
        <v>86766</v>
      </c>
      <c r="G73" s="40">
        <f t="shared" ca="1" si="7"/>
        <v>22104</v>
      </c>
      <c r="H73" s="40">
        <f t="shared" ca="1" si="8"/>
        <v>64662</v>
      </c>
      <c r="I73" s="41">
        <f t="shared" ca="1" si="9"/>
        <v>26460635</v>
      </c>
      <c r="J73" s="42"/>
      <c r="K73" s="43"/>
      <c r="L73" s="43"/>
      <c r="M73" s="44">
        <f t="shared" ref="M73:M76" ca="1" si="37">IF(C73="","",M72)</f>
        <v>8862924</v>
      </c>
      <c r="N73" s="61">
        <f t="shared" ca="1" si="11"/>
        <v>35323559</v>
      </c>
      <c r="Q73" s="25">
        <f t="shared" ca="1" si="3"/>
        <v>22104</v>
      </c>
      <c r="R73" s="25">
        <f t="shared" ca="1" si="4"/>
        <v>64662</v>
      </c>
    </row>
    <row r="74" spans="2:18">
      <c r="B74" s="100"/>
      <c r="C74" s="36">
        <f t="shared" ca="1" si="5"/>
        <v>57</v>
      </c>
      <c r="D74" s="37">
        <f t="shared" ca="1" si="19"/>
        <v>0.01</v>
      </c>
      <c r="E74" s="38">
        <f t="shared" ca="1" si="2"/>
        <v>86766</v>
      </c>
      <c r="F74" s="39">
        <f t="shared" ca="1" si="6"/>
        <v>86766</v>
      </c>
      <c r="G74" s="40">
        <f t="shared" ca="1" si="7"/>
        <v>22051</v>
      </c>
      <c r="H74" s="40">
        <f t="shared" ca="1" si="8"/>
        <v>64715</v>
      </c>
      <c r="I74" s="41">
        <f t="shared" ca="1" si="9"/>
        <v>26395920</v>
      </c>
      <c r="J74" s="42"/>
      <c r="K74" s="43"/>
      <c r="L74" s="43"/>
      <c r="M74" s="44">
        <f t="shared" ca="1" si="37"/>
        <v>8862924</v>
      </c>
      <c r="N74" s="61">
        <f t="shared" ca="1" si="11"/>
        <v>35258844</v>
      </c>
      <c r="Q74" s="25">
        <f t="shared" ca="1" si="3"/>
        <v>22051</v>
      </c>
      <c r="R74" s="25">
        <f t="shared" ca="1" si="4"/>
        <v>64715</v>
      </c>
    </row>
    <row r="75" spans="2:18">
      <c r="B75" s="100"/>
      <c r="C75" s="36">
        <f t="shared" ca="1" si="5"/>
        <v>58</v>
      </c>
      <c r="D75" s="37">
        <f t="shared" ca="1" si="19"/>
        <v>0.01</v>
      </c>
      <c r="E75" s="38">
        <f t="shared" ca="1" si="2"/>
        <v>86766</v>
      </c>
      <c r="F75" s="39">
        <f t="shared" ca="1" si="6"/>
        <v>86766</v>
      </c>
      <c r="G75" s="40">
        <f t="shared" ca="1" si="7"/>
        <v>21997</v>
      </c>
      <c r="H75" s="40">
        <f t="shared" ca="1" si="8"/>
        <v>64769</v>
      </c>
      <c r="I75" s="41">
        <f t="shared" ca="1" si="9"/>
        <v>26331151</v>
      </c>
      <c r="J75" s="42"/>
      <c r="K75" s="43"/>
      <c r="L75" s="43"/>
      <c r="M75" s="44">
        <f t="shared" ca="1" si="37"/>
        <v>8862924</v>
      </c>
      <c r="N75" s="61">
        <f t="shared" ca="1" si="11"/>
        <v>35194075</v>
      </c>
      <c r="Q75" s="25">
        <f t="shared" ca="1" si="3"/>
        <v>21997</v>
      </c>
      <c r="R75" s="25">
        <f t="shared" ca="1" si="4"/>
        <v>64769</v>
      </c>
    </row>
    <row r="76" spans="2:18">
      <c r="B76" s="100"/>
      <c r="C76" s="36">
        <f t="shared" ca="1" si="5"/>
        <v>59</v>
      </c>
      <c r="D76" s="37">
        <f t="shared" ca="1" si="19"/>
        <v>0.01</v>
      </c>
      <c r="E76" s="38">
        <f t="shared" ca="1" si="2"/>
        <v>86766</v>
      </c>
      <c r="F76" s="39">
        <f t="shared" ca="1" si="6"/>
        <v>86766</v>
      </c>
      <c r="G76" s="40">
        <f t="shared" ca="1" si="7"/>
        <v>21943</v>
      </c>
      <c r="H76" s="40">
        <f t="shared" ca="1" si="8"/>
        <v>64823</v>
      </c>
      <c r="I76" s="41">
        <f t="shared" ca="1" si="9"/>
        <v>26266328</v>
      </c>
      <c r="J76" s="42"/>
      <c r="K76" s="43"/>
      <c r="L76" s="43"/>
      <c r="M76" s="44">
        <f t="shared" ca="1" si="37"/>
        <v>8862924</v>
      </c>
      <c r="N76" s="61">
        <f t="shared" ca="1" si="11"/>
        <v>35129252</v>
      </c>
      <c r="Q76" s="25">
        <f t="shared" ca="1" si="3"/>
        <v>21943</v>
      </c>
      <c r="R76" s="25">
        <f t="shared" ca="1" si="4"/>
        <v>64823</v>
      </c>
    </row>
    <row r="77" spans="2:18">
      <c r="B77" s="101"/>
      <c r="C77" s="49">
        <f t="shared" ca="1" si="5"/>
        <v>60</v>
      </c>
      <c r="D77" s="50">
        <f ca="1">IF(C77="","",VLOOKUP(C77/12,$H$6:$J$12,3,TRUE))</f>
        <v>0.01</v>
      </c>
      <c r="E77" s="51">
        <f t="shared" ca="1" si="2"/>
        <v>260602</v>
      </c>
      <c r="F77" s="52">
        <f ca="1">IF(C77="","",IF($E$8*12=C77,I76+G77,F76))</f>
        <v>86766</v>
      </c>
      <c r="G77" s="53">
        <f t="shared" ref="G77" ca="1" si="38">IF(C77="","",ROUND(I76*D77/12,0))</f>
        <v>21889</v>
      </c>
      <c r="H77" s="53">
        <f ca="1">IF(C77="","",IF($E$8*12=C77,I76,F77-G77))</f>
        <v>64877</v>
      </c>
      <c r="I77" s="54">
        <f t="shared" ref="I77" ca="1" si="39">IF(C77="","",I76-H77)</f>
        <v>26201451</v>
      </c>
      <c r="J77" s="55">
        <f ca="1">IF(C77="","",IF($E$8*12=C77,M76+K77,J71))</f>
        <v>173836</v>
      </c>
      <c r="K77" s="56">
        <f ca="1">IF(C77="","",ROUND(M71*D77/2,0))</f>
        <v>44315</v>
      </c>
      <c r="L77" s="57">
        <f ca="1">IF(C77="","",IF($E$8*2=C77/6,M76,J77-K77))</f>
        <v>129521</v>
      </c>
      <c r="M77" s="58">
        <f ca="1">IF(C77="","",M71-L77)</f>
        <v>8733403</v>
      </c>
      <c r="N77" s="62">
        <f t="shared" ca="1" si="11"/>
        <v>34934854</v>
      </c>
      <c r="Q77" s="25">
        <f t="shared" ca="1" si="3"/>
        <v>66204</v>
      </c>
      <c r="R77" s="25">
        <f t="shared" ca="1" si="4"/>
        <v>194398</v>
      </c>
    </row>
    <row r="78" spans="2:18">
      <c r="B78" s="99" t="str">
        <f t="shared" ref="B78" ca="1" si="40">IF(C78="","",C89/12&amp;"年目")</f>
        <v>6年目</v>
      </c>
      <c r="C78" s="26">
        <f t="shared" ca="1" si="5"/>
        <v>61</v>
      </c>
      <c r="D78" s="27">
        <f t="shared" ca="1" si="19"/>
        <v>0.02</v>
      </c>
      <c r="E78" s="28">
        <f ca="1">IF(C78="","",F78+J78)</f>
        <v>99285</v>
      </c>
      <c r="F78" s="29">
        <f ca="1">IF(C78="","",ROUNDDOWN(-PMT(D78/12,$E$8*12-C77,I77),0))</f>
        <v>99285</v>
      </c>
      <c r="G78" s="30">
        <f ca="1">IF(C78="","",ROUND(I77*D78/12,0))</f>
        <v>43669</v>
      </c>
      <c r="H78" s="30">
        <f ca="1">IF(C78="","",F78-G78)</f>
        <v>55616</v>
      </c>
      <c r="I78" s="31">
        <f ca="1">IF(C78="","",I77-H78)</f>
        <v>26145835</v>
      </c>
      <c r="J78" s="32"/>
      <c r="K78" s="33"/>
      <c r="L78" s="33"/>
      <c r="M78" s="34">
        <f ca="1">IF(C78="","",M77)</f>
        <v>8733403</v>
      </c>
      <c r="N78" s="35">
        <f t="shared" ca="1" si="11"/>
        <v>34879238</v>
      </c>
      <c r="Q78" s="25">
        <f t="shared" ca="1" si="3"/>
        <v>43669</v>
      </c>
      <c r="R78" s="25">
        <f t="shared" ca="1" si="4"/>
        <v>55616</v>
      </c>
    </row>
    <row r="79" spans="2:18">
      <c r="B79" s="100"/>
      <c r="C79" s="36">
        <f t="shared" ca="1" si="5"/>
        <v>62</v>
      </c>
      <c r="D79" s="37">
        <f t="shared" ca="1" si="19"/>
        <v>0.02</v>
      </c>
      <c r="E79" s="38">
        <f t="shared" ref="E79:E137" ca="1" si="41">IF(C79="","",F79+J79)</f>
        <v>99285</v>
      </c>
      <c r="F79" s="39">
        <f ca="1">IF(C79="","",F78)</f>
        <v>99285</v>
      </c>
      <c r="G79" s="40">
        <f ca="1">IF(C79="","",ROUND(I78*D79/12,0))</f>
        <v>43576</v>
      </c>
      <c r="H79" s="40">
        <f ca="1">IF(C79="","",F79-G79)</f>
        <v>55709</v>
      </c>
      <c r="I79" s="41">
        <f ca="1">IF(C79="","",I78-H79)</f>
        <v>26090126</v>
      </c>
      <c r="J79" s="42"/>
      <c r="K79" s="43"/>
      <c r="L79" s="43"/>
      <c r="M79" s="44">
        <f t="shared" ref="M79:M82" ca="1" si="42">IF(C79="","",M78)</f>
        <v>8733403</v>
      </c>
      <c r="N79" s="45">
        <f t="shared" ca="1" si="11"/>
        <v>34823529</v>
      </c>
      <c r="Q79" s="25">
        <f t="shared" ca="1" si="3"/>
        <v>43576</v>
      </c>
      <c r="R79" s="25">
        <f t="shared" ca="1" si="4"/>
        <v>55709</v>
      </c>
    </row>
    <row r="80" spans="2:18">
      <c r="B80" s="100"/>
      <c r="C80" s="36">
        <f t="shared" ca="1" si="5"/>
        <v>63</v>
      </c>
      <c r="D80" s="37">
        <f t="shared" ca="1" si="19"/>
        <v>0.02</v>
      </c>
      <c r="E80" s="38">
        <f t="shared" ca="1" si="41"/>
        <v>99285</v>
      </c>
      <c r="F80" s="39">
        <f t="shared" ref="F80:F136" ca="1" si="43">IF(C80="","",F79)</f>
        <v>99285</v>
      </c>
      <c r="G80" s="40">
        <f t="shared" ref="G80:G137" ca="1" si="44">IF(C80="","",ROUND(I79*D80/12,0))</f>
        <v>43484</v>
      </c>
      <c r="H80" s="40">
        <f t="shared" ref="H80:H136" ca="1" si="45">IF(C80="","",F80-G80)</f>
        <v>55801</v>
      </c>
      <c r="I80" s="41">
        <f t="shared" ref="I80:I137" ca="1" si="46">IF(C80="","",I79-H80)</f>
        <v>26034325</v>
      </c>
      <c r="J80" s="42"/>
      <c r="K80" s="43"/>
      <c r="L80" s="43"/>
      <c r="M80" s="44">
        <f t="shared" ca="1" si="42"/>
        <v>8733403</v>
      </c>
      <c r="N80" s="45">
        <f t="shared" ca="1" si="11"/>
        <v>34767728</v>
      </c>
      <c r="Q80" s="25">
        <f t="shared" ca="1" si="3"/>
        <v>43484</v>
      </c>
      <c r="R80" s="25">
        <f t="shared" ca="1" si="4"/>
        <v>55801</v>
      </c>
    </row>
    <row r="81" spans="2:18">
      <c r="B81" s="100"/>
      <c r="C81" s="36">
        <f t="shared" ca="1" si="5"/>
        <v>64</v>
      </c>
      <c r="D81" s="37">
        <f t="shared" ca="1" si="19"/>
        <v>0.02</v>
      </c>
      <c r="E81" s="38">
        <f t="shared" ca="1" si="41"/>
        <v>99285</v>
      </c>
      <c r="F81" s="39">
        <f t="shared" ca="1" si="43"/>
        <v>99285</v>
      </c>
      <c r="G81" s="40">
        <f t="shared" ca="1" si="44"/>
        <v>43391</v>
      </c>
      <c r="H81" s="40">
        <f t="shared" ca="1" si="45"/>
        <v>55894</v>
      </c>
      <c r="I81" s="41">
        <f t="shared" ca="1" si="46"/>
        <v>25978431</v>
      </c>
      <c r="J81" s="42"/>
      <c r="K81" s="43"/>
      <c r="L81" s="43"/>
      <c r="M81" s="44">
        <f t="shared" ca="1" si="42"/>
        <v>8733403</v>
      </c>
      <c r="N81" s="45">
        <f t="shared" ca="1" si="11"/>
        <v>34711834</v>
      </c>
      <c r="Q81" s="25">
        <f t="shared" ca="1" si="3"/>
        <v>43391</v>
      </c>
      <c r="R81" s="25">
        <f t="shared" ca="1" si="4"/>
        <v>55894</v>
      </c>
    </row>
    <row r="82" spans="2:18">
      <c r="B82" s="100"/>
      <c r="C82" s="36">
        <f t="shared" ca="1" si="5"/>
        <v>65</v>
      </c>
      <c r="D82" s="37">
        <f t="shared" ca="1" si="19"/>
        <v>0.02</v>
      </c>
      <c r="E82" s="38">
        <f t="shared" ca="1" si="41"/>
        <v>99285</v>
      </c>
      <c r="F82" s="39">
        <f t="shared" ca="1" si="43"/>
        <v>99285</v>
      </c>
      <c r="G82" s="40">
        <f t="shared" ca="1" si="44"/>
        <v>43297</v>
      </c>
      <c r="H82" s="40">
        <f t="shared" ca="1" si="45"/>
        <v>55988</v>
      </c>
      <c r="I82" s="41">
        <f t="shared" ca="1" si="46"/>
        <v>25922443</v>
      </c>
      <c r="J82" s="42"/>
      <c r="K82" s="43"/>
      <c r="L82" s="43"/>
      <c r="M82" s="44">
        <f t="shared" ca="1" si="42"/>
        <v>8733403</v>
      </c>
      <c r="N82" s="45">
        <f t="shared" ca="1" si="11"/>
        <v>34655846</v>
      </c>
      <c r="Q82" s="25">
        <f t="shared" ca="1" si="3"/>
        <v>43297</v>
      </c>
      <c r="R82" s="25">
        <f t="shared" ca="1" si="4"/>
        <v>55988</v>
      </c>
    </row>
    <row r="83" spans="2:18">
      <c r="B83" s="100"/>
      <c r="C83" s="36">
        <f t="shared" ref="C83:C146" ca="1" si="47">IF(C82="","",IF($E$8*12&lt;C82+1,"",C82+1))</f>
        <v>66</v>
      </c>
      <c r="D83" s="37">
        <f t="shared" ca="1" si="19"/>
        <v>0.02</v>
      </c>
      <c r="E83" s="38">
        <f t="shared" ca="1" si="41"/>
        <v>298456</v>
      </c>
      <c r="F83" s="39">
        <f t="shared" ca="1" si="43"/>
        <v>99285</v>
      </c>
      <c r="G83" s="40">
        <f t="shared" ca="1" si="44"/>
        <v>43204</v>
      </c>
      <c r="H83" s="40">
        <f t="shared" ca="1" si="45"/>
        <v>56081</v>
      </c>
      <c r="I83" s="41">
        <f t="shared" ca="1" si="46"/>
        <v>25866362</v>
      </c>
      <c r="J83" s="46">
        <f ca="1">IF(C83="","",ROUNDDOWN(-PMT(D83/2,($E$8-C77/12)*2,M77),0))</f>
        <v>199171</v>
      </c>
      <c r="K83" s="47">
        <f t="shared" ref="K83" ca="1" si="48">IF(C83="","",ROUND(M77*D83/2,0))</f>
        <v>87334</v>
      </c>
      <c r="L83" s="48">
        <f t="shared" ref="L83" ca="1" si="49">IF(C83="","",J83-K83)</f>
        <v>111837</v>
      </c>
      <c r="M83" s="44">
        <f ca="1">IF(C83="","",M77-L83)</f>
        <v>8621566</v>
      </c>
      <c r="N83" s="45">
        <f t="shared" ca="1" si="11"/>
        <v>34487928</v>
      </c>
      <c r="Q83" s="25">
        <f t="shared" ref="Q83:Q146" ca="1" si="50">IF(C83="","",G83+K83)</f>
        <v>130538</v>
      </c>
      <c r="R83" s="25">
        <f t="shared" ref="R83:R146" ca="1" si="51">IF(C83="","",H83+L83)</f>
        <v>167918</v>
      </c>
    </row>
    <row r="84" spans="2:18">
      <c r="B84" s="100"/>
      <c r="C84" s="36">
        <f t="shared" ca="1" si="47"/>
        <v>67</v>
      </c>
      <c r="D84" s="37">
        <f t="shared" ca="1" si="19"/>
        <v>0.02</v>
      </c>
      <c r="E84" s="38">
        <f t="shared" ca="1" si="41"/>
        <v>99285</v>
      </c>
      <c r="F84" s="39">
        <f t="shared" ca="1" si="43"/>
        <v>99285</v>
      </c>
      <c r="G84" s="40">
        <f t="shared" ca="1" si="44"/>
        <v>43111</v>
      </c>
      <c r="H84" s="40">
        <f t="shared" ca="1" si="45"/>
        <v>56174</v>
      </c>
      <c r="I84" s="41">
        <f t="shared" ca="1" si="46"/>
        <v>25810188</v>
      </c>
      <c r="J84" s="42"/>
      <c r="K84" s="43"/>
      <c r="L84" s="43"/>
      <c r="M84" s="44">
        <f ca="1">IF(C84="","",M83)</f>
        <v>8621566</v>
      </c>
      <c r="N84" s="45">
        <f t="shared" ca="1" si="11"/>
        <v>34431754</v>
      </c>
      <c r="Q84" s="25">
        <f t="shared" ca="1" si="50"/>
        <v>43111</v>
      </c>
      <c r="R84" s="25">
        <f t="shared" ca="1" si="51"/>
        <v>56174</v>
      </c>
    </row>
    <row r="85" spans="2:18">
      <c r="B85" s="100"/>
      <c r="C85" s="36">
        <f t="shared" ca="1" si="47"/>
        <v>68</v>
      </c>
      <c r="D85" s="37">
        <f t="shared" ca="1" si="19"/>
        <v>0.02</v>
      </c>
      <c r="E85" s="38">
        <f t="shared" ca="1" si="41"/>
        <v>99285</v>
      </c>
      <c r="F85" s="39">
        <f t="shared" ca="1" si="43"/>
        <v>99285</v>
      </c>
      <c r="G85" s="40">
        <f t="shared" ca="1" si="44"/>
        <v>43017</v>
      </c>
      <c r="H85" s="40">
        <f t="shared" ca="1" si="45"/>
        <v>56268</v>
      </c>
      <c r="I85" s="41">
        <f t="shared" ca="1" si="46"/>
        <v>25753920</v>
      </c>
      <c r="J85" s="42"/>
      <c r="K85" s="43"/>
      <c r="L85" s="43"/>
      <c r="M85" s="44">
        <f t="shared" ref="M85:M88" ca="1" si="52">IF(C85="","",M84)</f>
        <v>8621566</v>
      </c>
      <c r="N85" s="45">
        <f t="shared" ca="1" si="11"/>
        <v>34375486</v>
      </c>
      <c r="Q85" s="25">
        <f t="shared" ca="1" si="50"/>
        <v>43017</v>
      </c>
      <c r="R85" s="25">
        <f t="shared" ca="1" si="51"/>
        <v>56268</v>
      </c>
    </row>
    <row r="86" spans="2:18">
      <c r="B86" s="100"/>
      <c r="C86" s="36">
        <f t="shared" ca="1" si="47"/>
        <v>69</v>
      </c>
      <c r="D86" s="37">
        <f t="shared" ca="1" si="19"/>
        <v>0.02</v>
      </c>
      <c r="E86" s="38">
        <f t="shared" ca="1" si="41"/>
        <v>99285</v>
      </c>
      <c r="F86" s="39">
        <f t="shared" ca="1" si="43"/>
        <v>99285</v>
      </c>
      <c r="G86" s="40">
        <f t="shared" ca="1" si="44"/>
        <v>42923</v>
      </c>
      <c r="H86" s="40">
        <f t="shared" ca="1" si="45"/>
        <v>56362</v>
      </c>
      <c r="I86" s="41">
        <f t="shared" ca="1" si="46"/>
        <v>25697558</v>
      </c>
      <c r="J86" s="42"/>
      <c r="K86" s="43"/>
      <c r="L86" s="43"/>
      <c r="M86" s="44">
        <f t="shared" ca="1" si="52"/>
        <v>8621566</v>
      </c>
      <c r="N86" s="45">
        <f t="shared" ca="1" si="11"/>
        <v>34319124</v>
      </c>
      <c r="Q86" s="25">
        <f t="shared" ca="1" si="50"/>
        <v>42923</v>
      </c>
      <c r="R86" s="25">
        <f t="shared" ca="1" si="51"/>
        <v>56362</v>
      </c>
    </row>
    <row r="87" spans="2:18">
      <c r="B87" s="100"/>
      <c r="C87" s="36">
        <f t="shared" ca="1" si="47"/>
        <v>70</v>
      </c>
      <c r="D87" s="37">
        <f t="shared" ca="1" si="19"/>
        <v>0.02</v>
      </c>
      <c r="E87" s="38">
        <f t="shared" ca="1" si="41"/>
        <v>99285</v>
      </c>
      <c r="F87" s="39">
        <f t="shared" ca="1" si="43"/>
        <v>99285</v>
      </c>
      <c r="G87" s="40">
        <f t="shared" ca="1" si="44"/>
        <v>42829</v>
      </c>
      <c r="H87" s="40">
        <f t="shared" ca="1" si="45"/>
        <v>56456</v>
      </c>
      <c r="I87" s="41">
        <f t="shared" ca="1" si="46"/>
        <v>25641102</v>
      </c>
      <c r="J87" s="42"/>
      <c r="K87" s="43"/>
      <c r="L87" s="43"/>
      <c r="M87" s="44">
        <f t="shared" ca="1" si="52"/>
        <v>8621566</v>
      </c>
      <c r="N87" s="45">
        <f t="shared" ca="1" si="11"/>
        <v>34262668</v>
      </c>
      <c r="Q87" s="25">
        <f t="shared" ca="1" si="50"/>
        <v>42829</v>
      </c>
      <c r="R87" s="25">
        <f t="shared" ca="1" si="51"/>
        <v>56456</v>
      </c>
    </row>
    <row r="88" spans="2:18">
      <c r="B88" s="100"/>
      <c r="C88" s="36">
        <f t="shared" ca="1" si="47"/>
        <v>71</v>
      </c>
      <c r="D88" s="37">
        <f t="shared" ca="1" si="19"/>
        <v>0.02</v>
      </c>
      <c r="E88" s="38">
        <f t="shared" ca="1" si="41"/>
        <v>99285</v>
      </c>
      <c r="F88" s="39">
        <f t="shared" ca="1" si="43"/>
        <v>99285</v>
      </c>
      <c r="G88" s="40">
        <f t="shared" ca="1" si="44"/>
        <v>42735</v>
      </c>
      <c r="H88" s="40">
        <f t="shared" ca="1" si="45"/>
        <v>56550</v>
      </c>
      <c r="I88" s="41">
        <f t="shared" ca="1" si="46"/>
        <v>25584552</v>
      </c>
      <c r="J88" s="42"/>
      <c r="K88" s="43"/>
      <c r="L88" s="43"/>
      <c r="M88" s="44">
        <f t="shared" ca="1" si="52"/>
        <v>8621566</v>
      </c>
      <c r="N88" s="45">
        <f t="shared" ref="N88:N147" ca="1" si="53">IF(C88="","",I88+M88)</f>
        <v>34206118</v>
      </c>
      <c r="Q88" s="25">
        <f t="shared" ca="1" si="50"/>
        <v>42735</v>
      </c>
      <c r="R88" s="25">
        <f t="shared" ca="1" si="51"/>
        <v>56550</v>
      </c>
    </row>
    <row r="89" spans="2:18">
      <c r="B89" s="101"/>
      <c r="C89" s="49">
        <f t="shared" ca="1" si="47"/>
        <v>72</v>
      </c>
      <c r="D89" s="50">
        <f ca="1">IF(C89="","",VLOOKUP(C89/12,$H$6:$J$12,3,TRUE))</f>
        <v>0.02</v>
      </c>
      <c r="E89" s="51">
        <f t="shared" ca="1" si="41"/>
        <v>298456</v>
      </c>
      <c r="F89" s="52">
        <f ca="1">IF(C89="","",IF($E$8*12=C89,I88+G89,F88))</f>
        <v>99285</v>
      </c>
      <c r="G89" s="53">
        <f t="shared" ca="1" si="44"/>
        <v>42641</v>
      </c>
      <c r="H89" s="53">
        <f ca="1">IF(C89="","",IF($E$8*12=C89,I88,F89-G89))</f>
        <v>56644</v>
      </c>
      <c r="I89" s="54">
        <f t="shared" ca="1" si="46"/>
        <v>25527908</v>
      </c>
      <c r="J89" s="55">
        <f ca="1">IF(C89="","",IF($E$8*12=C89,M88+K89,J83))</f>
        <v>199171</v>
      </c>
      <c r="K89" s="56">
        <f ca="1">IF(C89="","",ROUND(M83*D89/2,0))</f>
        <v>86216</v>
      </c>
      <c r="L89" s="57">
        <f ca="1">IF(C89="","",IF($E$8*2=C89/6,M88,J89-K89))</f>
        <v>112955</v>
      </c>
      <c r="M89" s="58">
        <f ca="1">IF(C89="","",M83-L89)</f>
        <v>8508611</v>
      </c>
      <c r="N89" s="59">
        <f t="shared" ca="1" si="53"/>
        <v>34036519</v>
      </c>
      <c r="Q89" s="25">
        <f t="shared" ca="1" si="50"/>
        <v>128857</v>
      </c>
      <c r="R89" s="25">
        <f t="shared" ca="1" si="51"/>
        <v>169599</v>
      </c>
    </row>
    <row r="90" spans="2:18">
      <c r="B90" s="99" t="str">
        <f t="shared" ref="B90" ca="1" si="54">IF(C90="","",C101/12&amp;"年目")</f>
        <v>7年目</v>
      </c>
      <c r="C90" s="26">
        <f t="shared" ca="1" si="47"/>
        <v>73</v>
      </c>
      <c r="D90" s="27">
        <f t="shared" ca="1" si="19"/>
        <v>0.02</v>
      </c>
      <c r="E90" s="28">
        <f t="shared" ca="1" si="41"/>
        <v>99285</v>
      </c>
      <c r="F90" s="29">
        <f t="shared" ca="1" si="43"/>
        <v>99285</v>
      </c>
      <c r="G90" s="30">
        <f t="shared" ca="1" si="44"/>
        <v>42547</v>
      </c>
      <c r="H90" s="30">
        <f t="shared" ca="1" si="45"/>
        <v>56738</v>
      </c>
      <c r="I90" s="31">
        <f t="shared" ca="1" si="46"/>
        <v>25471170</v>
      </c>
      <c r="J90" s="32"/>
      <c r="K90" s="33"/>
      <c r="L90" s="33"/>
      <c r="M90" s="34">
        <f ca="1">IF(C90="","",M89)</f>
        <v>8508611</v>
      </c>
      <c r="N90" s="35">
        <f t="shared" ca="1" si="53"/>
        <v>33979781</v>
      </c>
      <c r="Q90" s="25">
        <f t="shared" ca="1" si="50"/>
        <v>42547</v>
      </c>
      <c r="R90" s="25">
        <f t="shared" ca="1" si="51"/>
        <v>56738</v>
      </c>
    </row>
    <row r="91" spans="2:18">
      <c r="B91" s="100"/>
      <c r="C91" s="36">
        <f t="shared" ca="1" si="47"/>
        <v>74</v>
      </c>
      <c r="D91" s="37">
        <f t="shared" ca="1" si="19"/>
        <v>0.02</v>
      </c>
      <c r="E91" s="38">
        <f t="shared" ca="1" si="41"/>
        <v>99285</v>
      </c>
      <c r="F91" s="39">
        <f t="shared" ca="1" si="43"/>
        <v>99285</v>
      </c>
      <c r="G91" s="40">
        <f t="shared" ca="1" si="44"/>
        <v>42452</v>
      </c>
      <c r="H91" s="40">
        <f t="shared" ca="1" si="45"/>
        <v>56833</v>
      </c>
      <c r="I91" s="41">
        <f t="shared" ca="1" si="46"/>
        <v>25414337</v>
      </c>
      <c r="J91" s="42"/>
      <c r="K91" s="43"/>
      <c r="L91" s="43"/>
      <c r="M91" s="44">
        <f t="shared" ref="M91:M94" ca="1" si="55">IF(C91="","",M90)</f>
        <v>8508611</v>
      </c>
      <c r="N91" s="45">
        <f t="shared" ca="1" si="53"/>
        <v>33922948</v>
      </c>
      <c r="Q91" s="25">
        <f t="shared" ca="1" si="50"/>
        <v>42452</v>
      </c>
      <c r="R91" s="25">
        <f t="shared" ca="1" si="51"/>
        <v>56833</v>
      </c>
    </row>
    <row r="92" spans="2:18">
      <c r="B92" s="100"/>
      <c r="C92" s="36">
        <f t="shared" ca="1" si="47"/>
        <v>75</v>
      </c>
      <c r="D92" s="37">
        <f t="shared" ca="1" si="19"/>
        <v>0.02</v>
      </c>
      <c r="E92" s="38">
        <f t="shared" ca="1" si="41"/>
        <v>99285</v>
      </c>
      <c r="F92" s="39">
        <f t="shared" ca="1" si="43"/>
        <v>99285</v>
      </c>
      <c r="G92" s="40">
        <f t="shared" ca="1" si="44"/>
        <v>42357</v>
      </c>
      <c r="H92" s="40">
        <f t="shared" ca="1" si="45"/>
        <v>56928</v>
      </c>
      <c r="I92" s="41">
        <f t="shared" ca="1" si="46"/>
        <v>25357409</v>
      </c>
      <c r="J92" s="42"/>
      <c r="K92" s="43"/>
      <c r="L92" s="43"/>
      <c r="M92" s="44">
        <f t="shared" ca="1" si="55"/>
        <v>8508611</v>
      </c>
      <c r="N92" s="45">
        <f t="shared" ca="1" si="53"/>
        <v>33866020</v>
      </c>
      <c r="Q92" s="25">
        <f t="shared" ca="1" si="50"/>
        <v>42357</v>
      </c>
      <c r="R92" s="25">
        <f t="shared" ca="1" si="51"/>
        <v>56928</v>
      </c>
    </row>
    <row r="93" spans="2:18">
      <c r="B93" s="100"/>
      <c r="C93" s="36">
        <f t="shared" ca="1" si="47"/>
        <v>76</v>
      </c>
      <c r="D93" s="37">
        <f t="shared" ca="1" si="19"/>
        <v>0.02</v>
      </c>
      <c r="E93" s="38">
        <f t="shared" ca="1" si="41"/>
        <v>99285</v>
      </c>
      <c r="F93" s="39">
        <f t="shared" ca="1" si="43"/>
        <v>99285</v>
      </c>
      <c r="G93" s="40">
        <f t="shared" ca="1" si="44"/>
        <v>42262</v>
      </c>
      <c r="H93" s="40">
        <f t="shared" ca="1" si="45"/>
        <v>57023</v>
      </c>
      <c r="I93" s="41">
        <f t="shared" ca="1" si="46"/>
        <v>25300386</v>
      </c>
      <c r="J93" s="42"/>
      <c r="K93" s="43"/>
      <c r="L93" s="43"/>
      <c r="M93" s="44">
        <f t="shared" ca="1" si="55"/>
        <v>8508611</v>
      </c>
      <c r="N93" s="45">
        <f t="shared" ca="1" si="53"/>
        <v>33808997</v>
      </c>
      <c r="Q93" s="25">
        <f t="shared" ca="1" si="50"/>
        <v>42262</v>
      </c>
      <c r="R93" s="25">
        <f t="shared" ca="1" si="51"/>
        <v>57023</v>
      </c>
    </row>
    <row r="94" spans="2:18">
      <c r="B94" s="100"/>
      <c r="C94" s="36">
        <f t="shared" ca="1" si="47"/>
        <v>77</v>
      </c>
      <c r="D94" s="37">
        <f t="shared" ca="1" si="19"/>
        <v>0.02</v>
      </c>
      <c r="E94" s="38">
        <f t="shared" ca="1" si="41"/>
        <v>99285</v>
      </c>
      <c r="F94" s="39">
        <f t="shared" ca="1" si="43"/>
        <v>99285</v>
      </c>
      <c r="G94" s="40">
        <f t="shared" ca="1" si="44"/>
        <v>42167</v>
      </c>
      <c r="H94" s="40">
        <f t="shared" ca="1" si="45"/>
        <v>57118</v>
      </c>
      <c r="I94" s="41">
        <f t="shared" ca="1" si="46"/>
        <v>25243268</v>
      </c>
      <c r="J94" s="42"/>
      <c r="K94" s="43"/>
      <c r="L94" s="43"/>
      <c r="M94" s="44">
        <f t="shared" ca="1" si="55"/>
        <v>8508611</v>
      </c>
      <c r="N94" s="45">
        <f t="shared" ca="1" si="53"/>
        <v>33751879</v>
      </c>
      <c r="Q94" s="25">
        <f t="shared" ca="1" si="50"/>
        <v>42167</v>
      </c>
      <c r="R94" s="25">
        <f t="shared" ca="1" si="51"/>
        <v>57118</v>
      </c>
    </row>
    <row r="95" spans="2:18">
      <c r="B95" s="100"/>
      <c r="C95" s="36">
        <f t="shared" ca="1" si="47"/>
        <v>78</v>
      </c>
      <c r="D95" s="37">
        <f t="shared" ca="1" si="19"/>
        <v>0.02</v>
      </c>
      <c r="E95" s="38">
        <f t="shared" ca="1" si="41"/>
        <v>298456</v>
      </c>
      <c r="F95" s="39">
        <f t="shared" ca="1" si="43"/>
        <v>99285</v>
      </c>
      <c r="G95" s="40">
        <f t="shared" ca="1" si="44"/>
        <v>42072</v>
      </c>
      <c r="H95" s="40">
        <f t="shared" ca="1" si="45"/>
        <v>57213</v>
      </c>
      <c r="I95" s="41">
        <f t="shared" ca="1" si="46"/>
        <v>25186055</v>
      </c>
      <c r="J95" s="46">
        <f ca="1">IF(C95="","",J89)</f>
        <v>199171</v>
      </c>
      <c r="K95" s="47">
        <f t="shared" ref="K95" ca="1" si="56">IF(C95="","",ROUND(M89*D95/2,0))</f>
        <v>85086</v>
      </c>
      <c r="L95" s="48">
        <f t="shared" ref="L95" ca="1" si="57">IF(C95="","",J95-K95)</f>
        <v>114085</v>
      </c>
      <c r="M95" s="44">
        <f ca="1">IF(C95="","",M89-L95)</f>
        <v>8394526</v>
      </c>
      <c r="N95" s="45">
        <f t="shared" ca="1" si="53"/>
        <v>33580581</v>
      </c>
      <c r="Q95" s="25">
        <f t="shared" ca="1" si="50"/>
        <v>127158</v>
      </c>
      <c r="R95" s="25">
        <f t="shared" ca="1" si="51"/>
        <v>171298</v>
      </c>
    </row>
    <row r="96" spans="2:18">
      <c r="B96" s="100"/>
      <c r="C96" s="36">
        <f t="shared" ca="1" si="47"/>
        <v>79</v>
      </c>
      <c r="D96" s="37">
        <f t="shared" ca="1" si="19"/>
        <v>0.02</v>
      </c>
      <c r="E96" s="38">
        <f t="shared" ca="1" si="41"/>
        <v>99285</v>
      </c>
      <c r="F96" s="39">
        <f t="shared" ca="1" si="43"/>
        <v>99285</v>
      </c>
      <c r="G96" s="40">
        <f t="shared" ca="1" si="44"/>
        <v>41977</v>
      </c>
      <c r="H96" s="40">
        <f t="shared" ca="1" si="45"/>
        <v>57308</v>
      </c>
      <c r="I96" s="41">
        <f t="shared" ca="1" si="46"/>
        <v>25128747</v>
      </c>
      <c r="J96" s="42"/>
      <c r="K96" s="43"/>
      <c r="L96" s="43"/>
      <c r="M96" s="44">
        <f ca="1">IF(C96="","",M95)</f>
        <v>8394526</v>
      </c>
      <c r="N96" s="45">
        <f t="shared" ca="1" si="53"/>
        <v>33523273</v>
      </c>
      <c r="Q96" s="25">
        <f t="shared" ca="1" si="50"/>
        <v>41977</v>
      </c>
      <c r="R96" s="25">
        <f t="shared" ca="1" si="51"/>
        <v>57308</v>
      </c>
    </row>
    <row r="97" spans="2:18">
      <c r="B97" s="100"/>
      <c r="C97" s="36">
        <f t="shared" ca="1" si="47"/>
        <v>80</v>
      </c>
      <c r="D97" s="37">
        <f t="shared" ca="1" si="19"/>
        <v>0.02</v>
      </c>
      <c r="E97" s="38">
        <f t="shared" ca="1" si="41"/>
        <v>99285</v>
      </c>
      <c r="F97" s="39">
        <f t="shared" ca="1" si="43"/>
        <v>99285</v>
      </c>
      <c r="G97" s="40">
        <f t="shared" ca="1" si="44"/>
        <v>41881</v>
      </c>
      <c r="H97" s="40">
        <f t="shared" ca="1" si="45"/>
        <v>57404</v>
      </c>
      <c r="I97" s="41">
        <f t="shared" ca="1" si="46"/>
        <v>25071343</v>
      </c>
      <c r="J97" s="42"/>
      <c r="K97" s="43"/>
      <c r="L97" s="43"/>
      <c r="M97" s="44">
        <f t="shared" ref="M97:M100" ca="1" si="58">IF(C97="","",M96)</f>
        <v>8394526</v>
      </c>
      <c r="N97" s="45">
        <f t="shared" ca="1" si="53"/>
        <v>33465869</v>
      </c>
      <c r="Q97" s="25">
        <f t="shared" ca="1" si="50"/>
        <v>41881</v>
      </c>
      <c r="R97" s="25">
        <f t="shared" ca="1" si="51"/>
        <v>57404</v>
      </c>
    </row>
    <row r="98" spans="2:18">
      <c r="B98" s="100"/>
      <c r="C98" s="36">
        <f t="shared" ca="1" si="47"/>
        <v>81</v>
      </c>
      <c r="D98" s="37">
        <f t="shared" ca="1" si="19"/>
        <v>0.02</v>
      </c>
      <c r="E98" s="38">
        <f t="shared" ca="1" si="41"/>
        <v>99285</v>
      </c>
      <c r="F98" s="39">
        <f t="shared" ca="1" si="43"/>
        <v>99285</v>
      </c>
      <c r="G98" s="40">
        <f t="shared" ca="1" si="44"/>
        <v>41786</v>
      </c>
      <c r="H98" s="40">
        <f t="shared" ca="1" si="45"/>
        <v>57499</v>
      </c>
      <c r="I98" s="41">
        <f t="shared" ca="1" si="46"/>
        <v>25013844</v>
      </c>
      <c r="J98" s="42"/>
      <c r="K98" s="43"/>
      <c r="L98" s="43"/>
      <c r="M98" s="44">
        <f t="shared" ca="1" si="58"/>
        <v>8394526</v>
      </c>
      <c r="N98" s="45">
        <f t="shared" ca="1" si="53"/>
        <v>33408370</v>
      </c>
      <c r="Q98" s="25">
        <f t="shared" ca="1" si="50"/>
        <v>41786</v>
      </c>
      <c r="R98" s="25">
        <f t="shared" ca="1" si="51"/>
        <v>57499</v>
      </c>
    </row>
    <row r="99" spans="2:18">
      <c r="B99" s="100"/>
      <c r="C99" s="36">
        <f t="shared" ca="1" si="47"/>
        <v>82</v>
      </c>
      <c r="D99" s="37">
        <f t="shared" ca="1" si="19"/>
        <v>0.02</v>
      </c>
      <c r="E99" s="38">
        <f t="shared" ca="1" si="41"/>
        <v>99285</v>
      </c>
      <c r="F99" s="39">
        <f t="shared" ca="1" si="43"/>
        <v>99285</v>
      </c>
      <c r="G99" s="40">
        <f t="shared" ca="1" si="44"/>
        <v>41690</v>
      </c>
      <c r="H99" s="40">
        <f t="shared" ca="1" si="45"/>
        <v>57595</v>
      </c>
      <c r="I99" s="41">
        <f t="shared" ca="1" si="46"/>
        <v>24956249</v>
      </c>
      <c r="J99" s="42"/>
      <c r="K99" s="43"/>
      <c r="L99" s="43"/>
      <c r="M99" s="44">
        <f t="shared" ca="1" si="58"/>
        <v>8394526</v>
      </c>
      <c r="N99" s="45">
        <f t="shared" ca="1" si="53"/>
        <v>33350775</v>
      </c>
      <c r="Q99" s="25">
        <f t="shared" ca="1" si="50"/>
        <v>41690</v>
      </c>
      <c r="R99" s="25">
        <f t="shared" ca="1" si="51"/>
        <v>57595</v>
      </c>
    </row>
    <row r="100" spans="2:18">
      <c r="B100" s="100"/>
      <c r="C100" s="36">
        <f t="shared" ca="1" si="47"/>
        <v>83</v>
      </c>
      <c r="D100" s="37">
        <f t="shared" ca="1" si="19"/>
        <v>0.02</v>
      </c>
      <c r="E100" s="38">
        <f t="shared" ca="1" si="41"/>
        <v>99285</v>
      </c>
      <c r="F100" s="39">
        <f t="shared" ca="1" si="43"/>
        <v>99285</v>
      </c>
      <c r="G100" s="40">
        <f t="shared" ca="1" si="44"/>
        <v>41594</v>
      </c>
      <c r="H100" s="40">
        <f t="shared" ca="1" si="45"/>
        <v>57691</v>
      </c>
      <c r="I100" s="41">
        <f t="shared" ca="1" si="46"/>
        <v>24898558</v>
      </c>
      <c r="J100" s="42"/>
      <c r="K100" s="43"/>
      <c r="L100" s="43"/>
      <c r="M100" s="44">
        <f t="shared" ca="1" si="58"/>
        <v>8394526</v>
      </c>
      <c r="N100" s="45">
        <f t="shared" ca="1" si="53"/>
        <v>33293084</v>
      </c>
      <c r="Q100" s="25">
        <f t="shared" ca="1" si="50"/>
        <v>41594</v>
      </c>
      <c r="R100" s="25">
        <f t="shared" ca="1" si="51"/>
        <v>57691</v>
      </c>
    </row>
    <row r="101" spans="2:18">
      <c r="B101" s="101"/>
      <c r="C101" s="49">
        <f t="shared" ca="1" si="47"/>
        <v>84</v>
      </c>
      <c r="D101" s="50">
        <f ca="1">IF(C101="","",VLOOKUP(C101/12,$H$6:$J$12,3,TRUE))</f>
        <v>0.02</v>
      </c>
      <c r="E101" s="51">
        <f t="shared" ca="1" si="41"/>
        <v>298456</v>
      </c>
      <c r="F101" s="52">
        <f ca="1">IF(C101="","",IF($E$8*12=C101,I100+G101,F100))</f>
        <v>99285</v>
      </c>
      <c r="G101" s="53">
        <f t="shared" ca="1" si="44"/>
        <v>41498</v>
      </c>
      <c r="H101" s="53">
        <f ca="1">IF(C101="","",IF($E$8*12=C101,I100,F101-G101))</f>
        <v>57787</v>
      </c>
      <c r="I101" s="54">
        <f t="shared" ca="1" si="46"/>
        <v>24840771</v>
      </c>
      <c r="J101" s="55">
        <f ca="1">IF(C101="","",IF($E$8*12=C101,M100+K101,J95))</f>
        <v>199171</v>
      </c>
      <c r="K101" s="56">
        <f ca="1">IF(C101="","",ROUND(M95*D101/2,0))</f>
        <v>83945</v>
      </c>
      <c r="L101" s="57">
        <f ca="1">IF(C101="","",IF($E$8*2=C101/6,M100,J101-K101))</f>
        <v>115226</v>
      </c>
      <c r="M101" s="58">
        <f ca="1">IF(C101="","",M95-L101)</f>
        <v>8279300</v>
      </c>
      <c r="N101" s="59">
        <f t="shared" ca="1" si="53"/>
        <v>33120071</v>
      </c>
      <c r="Q101" s="25">
        <f t="shared" ca="1" si="50"/>
        <v>125443</v>
      </c>
      <c r="R101" s="25">
        <f t="shared" ca="1" si="51"/>
        <v>173013</v>
      </c>
    </row>
    <row r="102" spans="2:18">
      <c r="B102" s="99" t="str">
        <f t="shared" ref="B102" ca="1" si="59">IF(C102="","",C113/12&amp;"年目")</f>
        <v>8年目</v>
      </c>
      <c r="C102" s="26">
        <f t="shared" ca="1" si="47"/>
        <v>85</v>
      </c>
      <c r="D102" s="27">
        <f t="shared" ca="1" si="19"/>
        <v>0.02</v>
      </c>
      <c r="E102" s="28">
        <f t="shared" ca="1" si="41"/>
        <v>99285</v>
      </c>
      <c r="F102" s="29">
        <f t="shared" ca="1" si="43"/>
        <v>99285</v>
      </c>
      <c r="G102" s="30">
        <f t="shared" ca="1" si="44"/>
        <v>41401</v>
      </c>
      <c r="H102" s="30">
        <f t="shared" ca="1" si="45"/>
        <v>57884</v>
      </c>
      <c r="I102" s="31">
        <f t="shared" ca="1" si="46"/>
        <v>24782887</v>
      </c>
      <c r="J102" s="32"/>
      <c r="K102" s="33"/>
      <c r="L102" s="33"/>
      <c r="M102" s="34">
        <f ca="1">IF(C102="","",M101)</f>
        <v>8279300</v>
      </c>
      <c r="N102" s="35">
        <f t="shared" ca="1" si="53"/>
        <v>33062187</v>
      </c>
      <c r="Q102" s="25">
        <f t="shared" ca="1" si="50"/>
        <v>41401</v>
      </c>
      <c r="R102" s="25">
        <f t="shared" ca="1" si="51"/>
        <v>57884</v>
      </c>
    </row>
    <row r="103" spans="2:18">
      <c r="B103" s="100"/>
      <c r="C103" s="36">
        <f t="shared" ca="1" si="47"/>
        <v>86</v>
      </c>
      <c r="D103" s="37">
        <f t="shared" ca="1" si="19"/>
        <v>0.02</v>
      </c>
      <c r="E103" s="38">
        <f t="shared" ca="1" si="41"/>
        <v>99285</v>
      </c>
      <c r="F103" s="39">
        <f t="shared" ca="1" si="43"/>
        <v>99285</v>
      </c>
      <c r="G103" s="40">
        <f t="shared" ca="1" si="44"/>
        <v>41305</v>
      </c>
      <c r="H103" s="40">
        <f t="shared" ca="1" si="45"/>
        <v>57980</v>
      </c>
      <c r="I103" s="41">
        <f t="shared" ca="1" si="46"/>
        <v>24724907</v>
      </c>
      <c r="J103" s="42"/>
      <c r="K103" s="43"/>
      <c r="L103" s="43"/>
      <c r="M103" s="44">
        <f t="shared" ref="M103:M106" ca="1" si="60">IF(C103="","",M102)</f>
        <v>8279300</v>
      </c>
      <c r="N103" s="45">
        <f t="shared" ca="1" si="53"/>
        <v>33004207</v>
      </c>
      <c r="Q103" s="25">
        <f t="shared" ca="1" si="50"/>
        <v>41305</v>
      </c>
      <c r="R103" s="25">
        <f t="shared" ca="1" si="51"/>
        <v>57980</v>
      </c>
    </row>
    <row r="104" spans="2:18">
      <c r="B104" s="100"/>
      <c r="C104" s="36">
        <f t="shared" ca="1" si="47"/>
        <v>87</v>
      </c>
      <c r="D104" s="37">
        <f t="shared" ca="1" si="19"/>
        <v>0.02</v>
      </c>
      <c r="E104" s="38">
        <f t="shared" ca="1" si="41"/>
        <v>99285</v>
      </c>
      <c r="F104" s="39">
        <f t="shared" ca="1" si="43"/>
        <v>99285</v>
      </c>
      <c r="G104" s="40">
        <f t="shared" ca="1" si="44"/>
        <v>41208</v>
      </c>
      <c r="H104" s="40">
        <f t="shared" ca="1" si="45"/>
        <v>58077</v>
      </c>
      <c r="I104" s="41">
        <f t="shared" ca="1" si="46"/>
        <v>24666830</v>
      </c>
      <c r="J104" s="42"/>
      <c r="K104" s="43"/>
      <c r="L104" s="43"/>
      <c r="M104" s="44">
        <f t="shared" ca="1" si="60"/>
        <v>8279300</v>
      </c>
      <c r="N104" s="45">
        <f t="shared" ca="1" si="53"/>
        <v>32946130</v>
      </c>
      <c r="Q104" s="25">
        <f t="shared" ca="1" si="50"/>
        <v>41208</v>
      </c>
      <c r="R104" s="25">
        <f t="shared" ca="1" si="51"/>
        <v>58077</v>
      </c>
    </row>
    <row r="105" spans="2:18">
      <c r="B105" s="100"/>
      <c r="C105" s="36">
        <f t="shared" ca="1" si="47"/>
        <v>88</v>
      </c>
      <c r="D105" s="37">
        <f t="shared" ca="1" si="19"/>
        <v>0.02</v>
      </c>
      <c r="E105" s="38">
        <f t="shared" ca="1" si="41"/>
        <v>99285</v>
      </c>
      <c r="F105" s="39">
        <f t="shared" ca="1" si="43"/>
        <v>99285</v>
      </c>
      <c r="G105" s="40">
        <f t="shared" ca="1" si="44"/>
        <v>41111</v>
      </c>
      <c r="H105" s="40">
        <f t="shared" ca="1" si="45"/>
        <v>58174</v>
      </c>
      <c r="I105" s="41">
        <f t="shared" ca="1" si="46"/>
        <v>24608656</v>
      </c>
      <c r="J105" s="42"/>
      <c r="K105" s="43"/>
      <c r="L105" s="43"/>
      <c r="M105" s="44">
        <f t="shared" ca="1" si="60"/>
        <v>8279300</v>
      </c>
      <c r="N105" s="45">
        <f t="shared" ca="1" si="53"/>
        <v>32887956</v>
      </c>
      <c r="Q105" s="25">
        <f t="shared" ca="1" si="50"/>
        <v>41111</v>
      </c>
      <c r="R105" s="25">
        <f t="shared" ca="1" si="51"/>
        <v>58174</v>
      </c>
    </row>
    <row r="106" spans="2:18">
      <c r="B106" s="100"/>
      <c r="C106" s="36">
        <f t="shared" ca="1" si="47"/>
        <v>89</v>
      </c>
      <c r="D106" s="37">
        <f t="shared" ref="D106:D136" ca="1" si="61">D107</f>
        <v>0.02</v>
      </c>
      <c r="E106" s="38">
        <f t="shared" ca="1" si="41"/>
        <v>99285</v>
      </c>
      <c r="F106" s="39">
        <f t="shared" ca="1" si="43"/>
        <v>99285</v>
      </c>
      <c r="G106" s="40">
        <f t="shared" ca="1" si="44"/>
        <v>41014</v>
      </c>
      <c r="H106" s="40">
        <f t="shared" ca="1" si="45"/>
        <v>58271</v>
      </c>
      <c r="I106" s="41">
        <f t="shared" ca="1" si="46"/>
        <v>24550385</v>
      </c>
      <c r="J106" s="42"/>
      <c r="K106" s="43"/>
      <c r="L106" s="43"/>
      <c r="M106" s="44">
        <f t="shared" ca="1" si="60"/>
        <v>8279300</v>
      </c>
      <c r="N106" s="45">
        <f t="shared" ca="1" si="53"/>
        <v>32829685</v>
      </c>
      <c r="Q106" s="25">
        <f t="shared" ca="1" si="50"/>
        <v>41014</v>
      </c>
      <c r="R106" s="25">
        <f t="shared" ca="1" si="51"/>
        <v>58271</v>
      </c>
    </row>
    <row r="107" spans="2:18">
      <c r="B107" s="100"/>
      <c r="C107" s="36">
        <f t="shared" ca="1" si="47"/>
        <v>90</v>
      </c>
      <c r="D107" s="37">
        <f t="shared" ca="1" si="61"/>
        <v>0.02</v>
      </c>
      <c r="E107" s="38">
        <f t="shared" ca="1" si="41"/>
        <v>298456</v>
      </c>
      <c r="F107" s="39">
        <f t="shared" ca="1" si="43"/>
        <v>99285</v>
      </c>
      <c r="G107" s="40">
        <f t="shared" ca="1" si="44"/>
        <v>40917</v>
      </c>
      <c r="H107" s="40">
        <f t="shared" ca="1" si="45"/>
        <v>58368</v>
      </c>
      <c r="I107" s="41">
        <f t="shared" ca="1" si="46"/>
        <v>24492017</v>
      </c>
      <c r="J107" s="46">
        <f ca="1">IF(C107="","",J101)</f>
        <v>199171</v>
      </c>
      <c r="K107" s="47">
        <f t="shared" ref="K107" ca="1" si="62">IF(C107="","",ROUND(M101*D107/2,0))</f>
        <v>82793</v>
      </c>
      <c r="L107" s="48">
        <f t="shared" ref="L107" ca="1" si="63">IF(C107="","",J107-K107)</f>
        <v>116378</v>
      </c>
      <c r="M107" s="44">
        <f ca="1">IF(C107="","",M101-L107)</f>
        <v>8162922</v>
      </c>
      <c r="N107" s="45">
        <f t="shared" ca="1" si="53"/>
        <v>32654939</v>
      </c>
      <c r="Q107" s="25">
        <f t="shared" ca="1" si="50"/>
        <v>123710</v>
      </c>
      <c r="R107" s="25">
        <f t="shared" ca="1" si="51"/>
        <v>174746</v>
      </c>
    </row>
    <row r="108" spans="2:18">
      <c r="B108" s="100"/>
      <c r="C108" s="36">
        <f t="shared" ca="1" si="47"/>
        <v>91</v>
      </c>
      <c r="D108" s="37">
        <f t="shared" ca="1" si="61"/>
        <v>0.02</v>
      </c>
      <c r="E108" s="38">
        <f t="shared" ca="1" si="41"/>
        <v>99285</v>
      </c>
      <c r="F108" s="39">
        <f t="shared" ca="1" si="43"/>
        <v>99285</v>
      </c>
      <c r="G108" s="40">
        <f t="shared" ca="1" si="44"/>
        <v>40820</v>
      </c>
      <c r="H108" s="40">
        <f t="shared" ca="1" si="45"/>
        <v>58465</v>
      </c>
      <c r="I108" s="41">
        <f t="shared" ca="1" si="46"/>
        <v>24433552</v>
      </c>
      <c r="J108" s="42"/>
      <c r="K108" s="43"/>
      <c r="L108" s="43"/>
      <c r="M108" s="44">
        <f ca="1">IF(C108="","",M107)</f>
        <v>8162922</v>
      </c>
      <c r="N108" s="45">
        <f t="shared" ca="1" si="53"/>
        <v>32596474</v>
      </c>
      <c r="Q108" s="25">
        <f t="shared" ca="1" si="50"/>
        <v>40820</v>
      </c>
      <c r="R108" s="25">
        <f t="shared" ca="1" si="51"/>
        <v>58465</v>
      </c>
    </row>
    <row r="109" spans="2:18">
      <c r="B109" s="100"/>
      <c r="C109" s="36">
        <f t="shared" ca="1" si="47"/>
        <v>92</v>
      </c>
      <c r="D109" s="37">
        <f t="shared" ca="1" si="61"/>
        <v>0.02</v>
      </c>
      <c r="E109" s="38">
        <f t="shared" ca="1" si="41"/>
        <v>99285</v>
      </c>
      <c r="F109" s="39">
        <f t="shared" ca="1" si="43"/>
        <v>99285</v>
      </c>
      <c r="G109" s="40">
        <f t="shared" ca="1" si="44"/>
        <v>40723</v>
      </c>
      <c r="H109" s="40">
        <f t="shared" ca="1" si="45"/>
        <v>58562</v>
      </c>
      <c r="I109" s="41">
        <f t="shared" ca="1" si="46"/>
        <v>24374990</v>
      </c>
      <c r="J109" s="42"/>
      <c r="K109" s="43"/>
      <c r="L109" s="43"/>
      <c r="M109" s="44">
        <f t="shared" ref="M109:M112" ca="1" si="64">IF(C109="","",M108)</f>
        <v>8162922</v>
      </c>
      <c r="N109" s="45">
        <f t="shared" ca="1" si="53"/>
        <v>32537912</v>
      </c>
      <c r="Q109" s="25">
        <f t="shared" ca="1" si="50"/>
        <v>40723</v>
      </c>
      <c r="R109" s="25">
        <f t="shared" ca="1" si="51"/>
        <v>58562</v>
      </c>
    </row>
    <row r="110" spans="2:18">
      <c r="B110" s="100"/>
      <c r="C110" s="36">
        <f t="shared" ca="1" si="47"/>
        <v>93</v>
      </c>
      <c r="D110" s="37">
        <f t="shared" ca="1" si="61"/>
        <v>0.02</v>
      </c>
      <c r="E110" s="38">
        <f t="shared" ca="1" si="41"/>
        <v>99285</v>
      </c>
      <c r="F110" s="39">
        <f t="shared" ca="1" si="43"/>
        <v>99285</v>
      </c>
      <c r="G110" s="40">
        <f t="shared" ca="1" si="44"/>
        <v>40625</v>
      </c>
      <c r="H110" s="40">
        <f t="shared" ca="1" si="45"/>
        <v>58660</v>
      </c>
      <c r="I110" s="41">
        <f t="shared" ca="1" si="46"/>
        <v>24316330</v>
      </c>
      <c r="J110" s="42"/>
      <c r="K110" s="43"/>
      <c r="L110" s="43"/>
      <c r="M110" s="44">
        <f t="shared" ca="1" si="64"/>
        <v>8162922</v>
      </c>
      <c r="N110" s="45">
        <f t="shared" ca="1" si="53"/>
        <v>32479252</v>
      </c>
      <c r="Q110" s="25">
        <f t="shared" ca="1" si="50"/>
        <v>40625</v>
      </c>
      <c r="R110" s="25">
        <f t="shared" ca="1" si="51"/>
        <v>58660</v>
      </c>
    </row>
    <row r="111" spans="2:18">
      <c r="B111" s="100"/>
      <c r="C111" s="36">
        <f t="shared" ca="1" si="47"/>
        <v>94</v>
      </c>
      <c r="D111" s="37">
        <f t="shared" ca="1" si="61"/>
        <v>0.02</v>
      </c>
      <c r="E111" s="38">
        <f t="shared" ca="1" si="41"/>
        <v>99285</v>
      </c>
      <c r="F111" s="39">
        <f t="shared" ca="1" si="43"/>
        <v>99285</v>
      </c>
      <c r="G111" s="40">
        <f t="shared" ca="1" si="44"/>
        <v>40527</v>
      </c>
      <c r="H111" s="40">
        <f t="shared" ca="1" si="45"/>
        <v>58758</v>
      </c>
      <c r="I111" s="41">
        <f t="shared" ca="1" si="46"/>
        <v>24257572</v>
      </c>
      <c r="J111" s="42"/>
      <c r="K111" s="43"/>
      <c r="L111" s="43"/>
      <c r="M111" s="44">
        <f t="shared" ca="1" si="64"/>
        <v>8162922</v>
      </c>
      <c r="N111" s="45">
        <f t="shared" ca="1" si="53"/>
        <v>32420494</v>
      </c>
      <c r="Q111" s="25">
        <f t="shared" ca="1" si="50"/>
        <v>40527</v>
      </c>
      <c r="R111" s="25">
        <f t="shared" ca="1" si="51"/>
        <v>58758</v>
      </c>
    </row>
    <row r="112" spans="2:18">
      <c r="B112" s="100"/>
      <c r="C112" s="36">
        <f t="shared" ca="1" si="47"/>
        <v>95</v>
      </c>
      <c r="D112" s="37">
        <f t="shared" ca="1" si="61"/>
        <v>0.02</v>
      </c>
      <c r="E112" s="38">
        <f t="shared" ca="1" si="41"/>
        <v>99285</v>
      </c>
      <c r="F112" s="39">
        <f t="shared" ca="1" si="43"/>
        <v>99285</v>
      </c>
      <c r="G112" s="40">
        <f t="shared" ca="1" si="44"/>
        <v>40429</v>
      </c>
      <c r="H112" s="40">
        <f t="shared" ca="1" si="45"/>
        <v>58856</v>
      </c>
      <c r="I112" s="41">
        <f t="shared" ca="1" si="46"/>
        <v>24198716</v>
      </c>
      <c r="J112" s="42"/>
      <c r="K112" s="43"/>
      <c r="L112" s="43"/>
      <c r="M112" s="44">
        <f t="shared" ca="1" si="64"/>
        <v>8162922</v>
      </c>
      <c r="N112" s="45">
        <f t="shared" ca="1" si="53"/>
        <v>32361638</v>
      </c>
      <c r="Q112" s="25">
        <f t="shared" ca="1" si="50"/>
        <v>40429</v>
      </c>
      <c r="R112" s="25">
        <f t="shared" ca="1" si="51"/>
        <v>58856</v>
      </c>
    </row>
    <row r="113" spans="2:18">
      <c r="B113" s="101"/>
      <c r="C113" s="49">
        <f t="shared" ca="1" si="47"/>
        <v>96</v>
      </c>
      <c r="D113" s="50">
        <f ca="1">IF(C113="","",VLOOKUP(C113/12,$H$6:$J$12,3,TRUE))</f>
        <v>0.02</v>
      </c>
      <c r="E113" s="51">
        <f t="shared" ca="1" si="41"/>
        <v>298456</v>
      </c>
      <c r="F113" s="52">
        <f ca="1">IF(C113="","",IF($E$8*12=C113,I112+G113,F112))</f>
        <v>99285</v>
      </c>
      <c r="G113" s="53">
        <f t="shared" ca="1" si="44"/>
        <v>40331</v>
      </c>
      <c r="H113" s="53">
        <f ca="1">IF(C113="","",IF($E$8*12=C113,I112,F113-G113))</f>
        <v>58954</v>
      </c>
      <c r="I113" s="54">
        <f t="shared" ca="1" si="46"/>
        <v>24139762</v>
      </c>
      <c r="J113" s="55">
        <f ca="1">IF(C113="","",IF($E$8*12=C113,M112+K113,J107))</f>
        <v>199171</v>
      </c>
      <c r="K113" s="56">
        <f ca="1">IF(C113="","",ROUND(M107*D113/2,0))</f>
        <v>81629</v>
      </c>
      <c r="L113" s="57">
        <f ca="1">IF(C113="","",IF($E$8*2=C113/6,M112,J113-K113))</f>
        <v>117542</v>
      </c>
      <c r="M113" s="58">
        <f ca="1">IF(C113="","",M107-L113)</f>
        <v>8045380</v>
      </c>
      <c r="N113" s="59">
        <f t="shared" ca="1" si="53"/>
        <v>32185142</v>
      </c>
      <c r="Q113" s="25">
        <f t="shared" ca="1" si="50"/>
        <v>121960</v>
      </c>
      <c r="R113" s="25">
        <f t="shared" ca="1" si="51"/>
        <v>176496</v>
      </c>
    </row>
    <row r="114" spans="2:18">
      <c r="B114" s="99" t="str">
        <f t="shared" ref="B114" ca="1" si="65">IF(C114="","",C125/12&amp;"年目")</f>
        <v>9年目</v>
      </c>
      <c r="C114" s="26">
        <f t="shared" ca="1" si="47"/>
        <v>97</v>
      </c>
      <c r="D114" s="27">
        <f t="shared" ca="1" si="61"/>
        <v>0.02</v>
      </c>
      <c r="E114" s="28">
        <f t="shared" ca="1" si="41"/>
        <v>99285</v>
      </c>
      <c r="F114" s="29">
        <f t="shared" ca="1" si="43"/>
        <v>99285</v>
      </c>
      <c r="G114" s="30">
        <f t="shared" ca="1" si="44"/>
        <v>40233</v>
      </c>
      <c r="H114" s="30">
        <f t="shared" ca="1" si="45"/>
        <v>59052</v>
      </c>
      <c r="I114" s="31">
        <f t="shared" ca="1" si="46"/>
        <v>24080710</v>
      </c>
      <c r="J114" s="32"/>
      <c r="K114" s="33"/>
      <c r="L114" s="33"/>
      <c r="M114" s="34">
        <f ca="1">IF(C114="","",M113)</f>
        <v>8045380</v>
      </c>
      <c r="N114" s="35">
        <f t="shared" ca="1" si="53"/>
        <v>32126090</v>
      </c>
      <c r="Q114" s="25">
        <f t="shared" ca="1" si="50"/>
        <v>40233</v>
      </c>
      <c r="R114" s="25">
        <f t="shared" ca="1" si="51"/>
        <v>59052</v>
      </c>
    </row>
    <row r="115" spans="2:18">
      <c r="B115" s="100"/>
      <c r="C115" s="36">
        <f t="shared" ca="1" si="47"/>
        <v>98</v>
      </c>
      <c r="D115" s="37">
        <f t="shared" ca="1" si="61"/>
        <v>0.02</v>
      </c>
      <c r="E115" s="38">
        <f t="shared" ca="1" si="41"/>
        <v>99285</v>
      </c>
      <c r="F115" s="39">
        <f t="shared" ca="1" si="43"/>
        <v>99285</v>
      </c>
      <c r="G115" s="40">
        <f t="shared" ca="1" si="44"/>
        <v>40135</v>
      </c>
      <c r="H115" s="40">
        <f t="shared" ca="1" si="45"/>
        <v>59150</v>
      </c>
      <c r="I115" s="41">
        <f t="shared" ca="1" si="46"/>
        <v>24021560</v>
      </c>
      <c r="J115" s="42"/>
      <c r="K115" s="43"/>
      <c r="L115" s="43"/>
      <c r="M115" s="44">
        <f t="shared" ref="M115:M118" ca="1" si="66">IF(C115="","",M114)</f>
        <v>8045380</v>
      </c>
      <c r="N115" s="45">
        <f t="shared" ca="1" si="53"/>
        <v>32066940</v>
      </c>
      <c r="Q115" s="25">
        <f t="shared" ca="1" si="50"/>
        <v>40135</v>
      </c>
      <c r="R115" s="25">
        <f t="shared" ca="1" si="51"/>
        <v>59150</v>
      </c>
    </row>
    <row r="116" spans="2:18">
      <c r="B116" s="100"/>
      <c r="C116" s="36">
        <f t="shared" ca="1" si="47"/>
        <v>99</v>
      </c>
      <c r="D116" s="37">
        <f t="shared" ca="1" si="61"/>
        <v>0.02</v>
      </c>
      <c r="E116" s="38">
        <f t="shared" ca="1" si="41"/>
        <v>99285</v>
      </c>
      <c r="F116" s="39">
        <f t="shared" ca="1" si="43"/>
        <v>99285</v>
      </c>
      <c r="G116" s="40">
        <f t="shared" ca="1" si="44"/>
        <v>40036</v>
      </c>
      <c r="H116" s="40">
        <f t="shared" ca="1" si="45"/>
        <v>59249</v>
      </c>
      <c r="I116" s="41">
        <f t="shared" ca="1" si="46"/>
        <v>23962311</v>
      </c>
      <c r="J116" s="42"/>
      <c r="K116" s="43"/>
      <c r="L116" s="43"/>
      <c r="M116" s="44">
        <f t="shared" ca="1" si="66"/>
        <v>8045380</v>
      </c>
      <c r="N116" s="45">
        <f t="shared" ca="1" si="53"/>
        <v>32007691</v>
      </c>
      <c r="Q116" s="25">
        <f t="shared" ca="1" si="50"/>
        <v>40036</v>
      </c>
      <c r="R116" s="25">
        <f t="shared" ca="1" si="51"/>
        <v>59249</v>
      </c>
    </row>
    <row r="117" spans="2:18">
      <c r="B117" s="100"/>
      <c r="C117" s="36">
        <f t="shared" ca="1" si="47"/>
        <v>100</v>
      </c>
      <c r="D117" s="37">
        <f t="shared" ca="1" si="61"/>
        <v>0.02</v>
      </c>
      <c r="E117" s="38">
        <f t="shared" ca="1" si="41"/>
        <v>99285</v>
      </c>
      <c r="F117" s="39">
        <f t="shared" ca="1" si="43"/>
        <v>99285</v>
      </c>
      <c r="G117" s="40">
        <f t="shared" ca="1" si="44"/>
        <v>39937</v>
      </c>
      <c r="H117" s="40">
        <f t="shared" ca="1" si="45"/>
        <v>59348</v>
      </c>
      <c r="I117" s="41">
        <f t="shared" ca="1" si="46"/>
        <v>23902963</v>
      </c>
      <c r="J117" s="42"/>
      <c r="K117" s="43"/>
      <c r="L117" s="43"/>
      <c r="M117" s="44">
        <f t="shared" ca="1" si="66"/>
        <v>8045380</v>
      </c>
      <c r="N117" s="45">
        <f t="shared" ca="1" si="53"/>
        <v>31948343</v>
      </c>
      <c r="Q117" s="25">
        <f t="shared" ca="1" si="50"/>
        <v>39937</v>
      </c>
      <c r="R117" s="25">
        <f t="shared" ca="1" si="51"/>
        <v>59348</v>
      </c>
    </row>
    <row r="118" spans="2:18">
      <c r="B118" s="100"/>
      <c r="C118" s="36">
        <f t="shared" ca="1" si="47"/>
        <v>101</v>
      </c>
      <c r="D118" s="37">
        <f t="shared" ca="1" si="61"/>
        <v>0.02</v>
      </c>
      <c r="E118" s="38">
        <f t="shared" ca="1" si="41"/>
        <v>99285</v>
      </c>
      <c r="F118" s="39">
        <f t="shared" ca="1" si="43"/>
        <v>99285</v>
      </c>
      <c r="G118" s="40">
        <f t="shared" ca="1" si="44"/>
        <v>39838</v>
      </c>
      <c r="H118" s="40">
        <f t="shared" ca="1" si="45"/>
        <v>59447</v>
      </c>
      <c r="I118" s="41">
        <f t="shared" ca="1" si="46"/>
        <v>23843516</v>
      </c>
      <c r="J118" s="42"/>
      <c r="K118" s="43"/>
      <c r="L118" s="43"/>
      <c r="M118" s="44">
        <f t="shared" ca="1" si="66"/>
        <v>8045380</v>
      </c>
      <c r="N118" s="45">
        <f t="shared" ca="1" si="53"/>
        <v>31888896</v>
      </c>
      <c r="Q118" s="25">
        <f t="shared" ca="1" si="50"/>
        <v>39838</v>
      </c>
      <c r="R118" s="25">
        <f t="shared" ca="1" si="51"/>
        <v>59447</v>
      </c>
    </row>
    <row r="119" spans="2:18">
      <c r="B119" s="100"/>
      <c r="C119" s="36">
        <f t="shared" ca="1" si="47"/>
        <v>102</v>
      </c>
      <c r="D119" s="37">
        <f t="shared" ca="1" si="61"/>
        <v>0.02</v>
      </c>
      <c r="E119" s="38">
        <f t="shared" ca="1" si="41"/>
        <v>298456</v>
      </c>
      <c r="F119" s="39">
        <f t="shared" ca="1" si="43"/>
        <v>99285</v>
      </c>
      <c r="G119" s="40">
        <f t="shared" ca="1" si="44"/>
        <v>39739</v>
      </c>
      <c r="H119" s="40">
        <f t="shared" ca="1" si="45"/>
        <v>59546</v>
      </c>
      <c r="I119" s="41">
        <f t="shared" ca="1" si="46"/>
        <v>23783970</v>
      </c>
      <c r="J119" s="46">
        <f ca="1">IF(C119="","",J113)</f>
        <v>199171</v>
      </c>
      <c r="K119" s="47">
        <f t="shared" ref="K119" ca="1" si="67">IF(C119="","",ROUND(M113*D119/2,0))</f>
        <v>80454</v>
      </c>
      <c r="L119" s="48">
        <f t="shared" ref="L119" ca="1" si="68">IF(C119="","",J119-K119)</f>
        <v>118717</v>
      </c>
      <c r="M119" s="44">
        <f ca="1">IF(C119="","",M113-L119)</f>
        <v>7926663</v>
      </c>
      <c r="N119" s="45">
        <f t="shared" ca="1" si="53"/>
        <v>31710633</v>
      </c>
      <c r="Q119" s="25">
        <f t="shared" ca="1" si="50"/>
        <v>120193</v>
      </c>
      <c r="R119" s="25">
        <f t="shared" ca="1" si="51"/>
        <v>178263</v>
      </c>
    </row>
    <row r="120" spans="2:18">
      <c r="B120" s="100"/>
      <c r="C120" s="36">
        <f t="shared" ca="1" si="47"/>
        <v>103</v>
      </c>
      <c r="D120" s="37">
        <f t="shared" ca="1" si="61"/>
        <v>0.02</v>
      </c>
      <c r="E120" s="38">
        <f t="shared" ca="1" si="41"/>
        <v>99285</v>
      </c>
      <c r="F120" s="39">
        <f t="shared" ca="1" si="43"/>
        <v>99285</v>
      </c>
      <c r="G120" s="40">
        <f t="shared" ca="1" si="44"/>
        <v>39640</v>
      </c>
      <c r="H120" s="40">
        <f t="shared" ca="1" si="45"/>
        <v>59645</v>
      </c>
      <c r="I120" s="41">
        <f t="shared" ca="1" si="46"/>
        <v>23724325</v>
      </c>
      <c r="J120" s="42"/>
      <c r="K120" s="43"/>
      <c r="L120" s="43"/>
      <c r="M120" s="44">
        <f ca="1">IF(C120="","",M119)</f>
        <v>7926663</v>
      </c>
      <c r="N120" s="45">
        <f t="shared" ca="1" si="53"/>
        <v>31650988</v>
      </c>
      <c r="Q120" s="25">
        <f t="shared" ca="1" si="50"/>
        <v>39640</v>
      </c>
      <c r="R120" s="25">
        <f t="shared" ca="1" si="51"/>
        <v>59645</v>
      </c>
    </row>
    <row r="121" spans="2:18">
      <c r="B121" s="100"/>
      <c r="C121" s="36">
        <f t="shared" ca="1" si="47"/>
        <v>104</v>
      </c>
      <c r="D121" s="37">
        <f t="shared" ca="1" si="61"/>
        <v>0.02</v>
      </c>
      <c r="E121" s="38">
        <f t="shared" ca="1" si="41"/>
        <v>99285</v>
      </c>
      <c r="F121" s="39">
        <f t="shared" ca="1" si="43"/>
        <v>99285</v>
      </c>
      <c r="G121" s="40">
        <f t="shared" ca="1" si="44"/>
        <v>39541</v>
      </c>
      <c r="H121" s="40">
        <f t="shared" ca="1" si="45"/>
        <v>59744</v>
      </c>
      <c r="I121" s="41">
        <f t="shared" ca="1" si="46"/>
        <v>23664581</v>
      </c>
      <c r="J121" s="42"/>
      <c r="K121" s="43"/>
      <c r="L121" s="43"/>
      <c r="M121" s="44">
        <f t="shared" ref="M121:M124" ca="1" si="69">IF(C121="","",M120)</f>
        <v>7926663</v>
      </c>
      <c r="N121" s="45">
        <f t="shared" ca="1" si="53"/>
        <v>31591244</v>
      </c>
      <c r="Q121" s="25">
        <f t="shared" ca="1" si="50"/>
        <v>39541</v>
      </c>
      <c r="R121" s="25">
        <f t="shared" ca="1" si="51"/>
        <v>59744</v>
      </c>
    </row>
    <row r="122" spans="2:18">
      <c r="B122" s="100"/>
      <c r="C122" s="36">
        <f t="shared" ca="1" si="47"/>
        <v>105</v>
      </c>
      <c r="D122" s="37">
        <f t="shared" ca="1" si="61"/>
        <v>0.02</v>
      </c>
      <c r="E122" s="38">
        <f t="shared" ca="1" si="41"/>
        <v>99285</v>
      </c>
      <c r="F122" s="39">
        <f t="shared" ca="1" si="43"/>
        <v>99285</v>
      </c>
      <c r="G122" s="40">
        <f t="shared" ca="1" si="44"/>
        <v>39441</v>
      </c>
      <c r="H122" s="40">
        <f t="shared" ca="1" si="45"/>
        <v>59844</v>
      </c>
      <c r="I122" s="41">
        <f t="shared" ca="1" si="46"/>
        <v>23604737</v>
      </c>
      <c r="J122" s="42"/>
      <c r="K122" s="43"/>
      <c r="L122" s="43"/>
      <c r="M122" s="44">
        <f t="shared" ca="1" si="69"/>
        <v>7926663</v>
      </c>
      <c r="N122" s="45">
        <f t="shared" ca="1" si="53"/>
        <v>31531400</v>
      </c>
      <c r="Q122" s="25">
        <f t="shared" ca="1" si="50"/>
        <v>39441</v>
      </c>
      <c r="R122" s="25">
        <f t="shared" ca="1" si="51"/>
        <v>59844</v>
      </c>
    </row>
    <row r="123" spans="2:18">
      <c r="B123" s="100"/>
      <c r="C123" s="36">
        <f t="shared" ca="1" si="47"/>
        <v>106</v>
      </c>
      <c r="D123" s="37">
        <f t="shared" ca="1" si="61"/>
        <v>0.02</v>
      </c>
      <c r="E123" s="38">
        <f t="shared" ca="1" si="41"/>
        <v>99285</v>
      </c>
      <c r="F123" s="39">
        <f t="shared" ca="1" si="43"/>
        <v>99285</v>
      </c>
      <c r="G123" s="40">
        <f t="shared" ca="1" si="44"/>
        <v>39341</v>
      </c>
      <c r="H123" s="40">
        <f t="shared" ca="1" si="45"/>
        <v>59944</v>
      </c>
      <c r="I123" s="41">
        <f t="shared" ca="1" si="46"/>
        <v>23544793</v>
      </c>
      <c r="J123" s="42"/>
      <c r="K123" s="43"/>
      <c r="L123" s="43"/>
      <c r="M123" s="44">
        <f t="shared" ca="1" si="69"/>
        <v>7926663</v>
      </c>
      <c r="N123" s="45">
        <f t="shared" ca="1" si="53"/>
        <v>31471456</v>
      </c>
      <c r="Q123" s="25">
        <f t="shared" ca="1" si="50"/>
        <v>39341</v>
      </c>
      <c r="R123" s="25">
        <f t="shared" ca="1" si="51"/>
        <v>59944</v>
      </c>
    </row>
    <row r="124" spans="2:18">
      <c r="B124" s="100"/>
      <c r="C124" s="36">
        <f t="shared" ca="1" si="47"/>
        <v>107</v>
      </c>
      <c r="D124" s="37">
        <f t="shared" ca="1" si="61"/>
        <v>0.02</v>
      </c>
      <c r="E124" s="38">
        <f t="shared" ca="1" si="41"/>
        <v>99285</v>
      </c>
      <c r="F124" s="39">
        <f t="shared" ca="1" si="43"/>
        <v>99285</v>
      </c>
      <c r="G124" s="40">
        <f t="shared" ca="1" si="44"/>
        <v>39241</v>
      </c>
      <c r="H124" s="40">
        <f t="shared" ca="1" si="45"/>
        <v>60044</v>
      </c>
      <c r="I124" s="41">
        <f t="shared" ca="1" si="46"/>
        <v>23484749</v>
      </c>
      <c r="J124" s="42"/>
      <c r="K124" s="43"/>
      <c r="L124" s="43"/>
      <c r="M124" s="44">
        <f t="shared" ca="1" si="69"/>
        <v>7926663</v>
      </c>
      <c r="N124" s="45">
        <f t="shared" ca="1" si="53"/>
        <v>31411412</v>
      </c>
      <c r="Q124" s="25">
        <f t="shared" ca="1" si="50"/>
        <v>39241</v>
      </c>
      <c r="R124" s="25">
        <f t="shared" ca="1" si="51"/>
        <v>60044</v>
      </c>
    </row>
    <row r="125" spans="2:18">
      <c r="B125" s="101"/>
      <c r="C125" s="49">
        <f t="shared" ca="1" si="47"/>
        <v>108</v>
      </c>
      <c r="D125" s="50">
        <f ca="1">IF(C125="","",VLOOKUP(C125/12,$H$6:$J$12,3,TRUE))</f>
        <v>0.02</v>
      </c>
      <c r="E125" s="51">
        <f t="shared" ca="1" si="41"/>
        <v>298456</v>
      </c>
      <c r="F125" s="52">
        <f ca="1">IF(C125="","",IF($E$8*12=C125,I124+G125,F124))</f>
        <v>99285</v>
      </c>
      <c r="G125" s="53">
        <f t="shared" ca="1" si="44"/>
        <v>39141</v>
      </c>
      <c r="H125" s="53">
        <f ca="1">IF(C125="","",IF($E$8*12=C125,I124,F125-G125))</f>
        <v>60144</v>
      </c>
      <c r="I125" s="54">
        <f t="shared" ca="1" si="46"/>
        <v>23424605</v>
      </c>
      <c r="J125" s="55">
        <f ca="1">IF(C125="","",IF($E$8*12=C125,M124+K125,J119))</f>
        <v>199171</v>
      </c>
      <c r="K125" s="56">
        <f ca="1">IF(C125="","",ROUND(M119*D125/2,0))</f>
        <v>79267</v>
      </c>
      <c r="L125" s="57">
        <f ca="1">IF(C125="","",IF($E$8*2=C125/6,M124,J125-K125))</f>
        <v>119904</v>
      </c>
      <c r="M125" s="58">
        <f ca="1">IF(C125="","",M119-L125)</f>
        <v>7806759</v>
      </c>
      <c r="N125" s="59">
        <f t="shared" ca="1" si="53"/>
        <v>31231364</v>
      </c>
      <c r="Q125" s="25">
        <f t="shared" ca="1" si="50"/>
        <v>118408</v>
      </c>
      <c r="R125" s="25">
        <f t="shared" ca="1" si="51"/>
        <v>180048</v>
      </c>
    </row>
    <row r="126" spans="2:18">
      <c r="B126" s="99" t="str">
        <f t="shared" ref="B126" ca="1" si="70">IF(C126="","",C137/12&amp;"年目")</f>
        <v>10年目</v>
      </c>
      <c r="C126" s="26">
        <f t="shared" ca="1" si="47"/>
        <v>109</v>
      </c>
      <c r="D126" s="27">
        <f t="shared" ca="1" si="61"/>
        <v>0.02</v>
      </c>
      <c r="E126" s="28">
        <f t="shared" ca="1" si="41"/>
        <v>99285</v>
      </c>
      <c r="F126" s="29">
        <f t="shared" ca="1" si="43"/>
        <v>99285</v>
      </c>
      <c r="G126" s="30">
        <f t="shared" ca="1" si="44"/>
        <v>39041</v>
      </c>
      <c r="H126" s="30">
        <f t="shared" ca="1" si="45"/>
        <v>60244</v>
      </c>
      <c r="I126" s="31">
        <f t="shared" ca="1" si="46"/>
        <v>23364361</v>
      </c>
      <c r="J126" s="32"/>
      <c r="K126" s="33"/>
      <c r="L126" s="33"/>
      <c r="M126" s="34">
        <f ca="1">IF(C126="","",M125)</f>
        <v>7806759</v>
      </c>
      <c r="N126" s="35">
        <f t="shared" ca="1" si="53"/>
        <v>31171120</v>
      </c>
      <c r="Q126" s="25">
        <f t="shared" ca="1" si="50"/>
        <v>39041</v>
      </c>
      <c r="R126" s="25">
        <f t="shared" ca="1" si="51"/>
        <v>60244</v>
      </c>
    </row>
    <row r="127" spans="2:18">
      <c r="B127" s="100"/>
      <c r="C127" s="36">
        <f t="shared" ca="1" si="47"/>
        <v>110</v>
      </c>
      <c r="D127" s="37">
        <f t="shared" ca="1" si="61"/>
        <v>0.02</v>
      </c>
      <c r="E127" s="38">
        <f t="shared" ca="1" si="41"/>
        <v>99285</v>
      </c>
      <c r="F127" s="39">
        <f t="shared" ca="1" si="43"/>
        <v>99285</v>
      </c>
      <c r="G127" s="40">
        <f t="shared" ca="1" si="44"/>
        <v>38941</v>
      </c>
      <c r="H127" s="40">
        <f t="shared" ca="1" si="45"/>
        <v>60344</v>
      </c>
      <c r="I127" s="41">
        <f t="shared" ca="1" si="46"/>
        <v>23304017</v>
      </c>
      <c r="J127" s="42"/>
      <c r="K127" s="43"/>
      <c r="L127" s="43"/>
      <c r="M127" s="44">
        <f t="shared" ref="M127:M130" ca="1" si="71">IF(C127="","",M126)</f>
        <v>7806759</v>
      </c>
      <c r="N127" s="45">
        <f t="shared" ca="1" si="53"/>
        <v>31110776</v>
      </c>
      <c r="Q127" s="25">
        <f t="shared" ca="1" si="50"/>
        <v>38941</v>
      </c>
      <c r="R127" s="25">
        <f t="shared" ca="1" si="51"/>
        <v>60344</v>
      </c>
    </row>
    <row r="128" spans="2:18">
      <c r="B128" s="100"/>
      <c r="C128" s="36">
        <f t="shared" ca="1" si="47"/>
        <v>111</v>
      </c>
      <c r="D128" s="37">
        <f t="shared" ca="1" si="61"/>
        <v>0.02</v>
      </c>
      <c r="E128" s="38">
        <f t="shared" ca="1" si="41"/>
        <v>99285</v>
      </c>
      <c r="F128" s="39">
        <f t="shared" ca="1" si="43"/>
        <v>99285</v>
      </c>
      <c r="G128" s="40">
        <f t="shared" ca="1" si="44"/>
        <v>38840</v>
      </c>
      <c r="H128" s="40">
        <f t="shared" ca="1" si="45"/>
        <v>60445</v>
      </c>
      <c r="I128" s="41">
        <f t="shared" ca="1" si="46"/>
        <v>23243572</v>
      </c>
      <c r="J128" s="42"/>
      <c r="K128" s="43"/>
      <c r="L128" s="43"/>
      <c r="M128" s="44">
        <f t="shared" ca="1" si="71"/>
        <v>7806759</v>
      </c>
      <c r="N128" s="45">
        <f t="shared" ca="1" si="53"/>
        <v>31050331</v>
      </c>
      <c r="Q128" s="25">
        <f t="shared" ca="1" si="50"/>
        <v>38840</v>
      </c>
      <c r="R128" s="25">
        <f t="shared" ca="1" si="51"/>
        <v>60445</v>
      </c>
    </row>
    <row r="129" spans="2:18">
      <c r="B129" s="100"/>
      <c r="C129" s="36">
        <f t="shared" ca="1" si="47"/>
        <v>112</v>
      </c>
      <c r="D129" s="37">
        <f t="shared" ca="1" si="61"/>
        <v>0.02</v>
      </c>
      <c r="E129" s="38">
        <f t="shared" ca="1" si="41"/>
        <v>99285</v>
      </c>
      <c r="F129" s="39">
        <f t="shared" ca="1" si="43"/>
        <v>99285</v>
      </c>
      <c r="G129" s="40">
        <f t="shared" ca="1" si="44"/>
        <v>38739</v>
      </c>
      <c r="H129" s="40">
        <f t="shared" ca="1" si="45"/>
        <v>60546</v>
      </c>
      <c r="I129" s="41">
        <f t="shared" ca="1" si="46"/>
        <v>23183026</v>
      </c>
      <c r="J129" s="42"/>
      <c r="K129" s="43"/>
      <c r="L129" s="43"/>
      <c r="M129" s="44">
        <f t="shared" ca="1" si="71"/>
        <v>7806759</v>
      </c>
      <c r="N129" s="45">
        <f t="shared" ca="1" si="53"/>
        <v>30989785</v>
      </c>
      <c r="Q129" s="25">
        <f t="shared" ca="1" si="50"/>
        <v>38739</v>
      </c>
      <c r="R129" s="25">
        <f t="shared" ca="1" si="51"/>
        <v>60546</v>
      </c>
    </row>
    <row r="130" spans="2:18">
      <c r="B130" s="100"/>
      <c r="C130" s="36">
        <f t="shared" ca="1" si="47"/>
        <v>113</v>
      </c>
      <c r="D130" s="37">
        <f t="shared" ca="1" si="61"/>
        <v>0.02</v>
      </c>
      <c r="E130" s="38">
        <f t="shared" ca="1" si="41"/>
        <v>99285</v>
      </c>
      <c r="F130" s="39">
        <f t="shared" ca="1" si="43"/>
        <v>99285</v>
      </c>
      <c r="G130" s="40">
        <f t="shared" ca="1" si="44"/>
        <v>38638</v>
      </c>
      <c r="H130" s="40">
        <f t="shared" ca="1" si="45"/>
        <v>60647</v>
      </c>
      <c r="I130" s="41">
        <f t="shared" ca="1" si="46"/>
        <v>23122379</v>
      </c>
      <c r="J130" s="42"/>
      <c r="K130" s="43"/>
      <c r="L130" s="43"/>
      <c r="M130" s="44">
        <f t="shared" ca="1" si="71"/>
        <v>7806759</v>
      </c>
      <c r="N130" s="45">
        <f t="shared" ca="1" si="53"/>
        <v>30929138</v>
      </c>
      <c r="Q130" s="25">
        <f t="shared" ca="1" si="50"/>
        <v>38638</v>
      </c>
      <c r="R130" s="25">
        <f t="shared" ca="1" si="51"/>
        <v>60647</v>
      </c>
    </row>
    <row r="131" spans="2:18">
      <c r="B131" s="100"/>
      <c r="C131" s="36">
        <f t="shared" ca="1" si="47"/>
        <v>114</v>
      </c>
      <c r="D131" s="37">
        <f t="shared" ca="1" si="61"/>
        <v>0.02</v>
      </c>
      <c r="E131" s="38">
        <f t="shared" ca="1" si="41"/>
        <v>298456</v>
      </c>
      <c r="F131" s="39">
        <f t="shared" ca="1" si="43"/>
        <v>99285</v>
      </c>
      <c r="G131" s="40">
        <f t="shared" ca="1" si="44"/>
        <v>38537</v>
      </c>
      <c r="H131" s="40">
        <f t="shared" ca="1" si="45"/>
        <v>60748</v>
      </c>
      <c r="I131" s="41">
        <f t="shared" ca="1" si="46"/>
        <v>23061631</v>
      </c>
      <c r="J131" s="46">
        <f ca="1">IF(C131="","",J125)</f>
        <v>199171</v>
      </c>
      <c r="K131" s="47">
        <f t="shared" ref="K131" ca="1" si="72">IF(C131="","",ROUND(M125*D131/2,0))</f>
        <v>78068</v>
      </c>
      <c r="L131" s="48">
        <f t="shared" ref="L131" ca="1" si="73">IF(C131="","",J131-K131)</f>
        <v>121103</v>
      </c>
      <c r="M131" s="44">
        <f ca="1">IF(C131="","",M125-L131)</f>
        <v>7685656</v>
      </c>
      <c r="N131" s="45">
        <f t="shared" ca="1" si="53"/>
        <v>30747287</v>
      </c>
      <c r="Q131" s="25">
        <f t="shared" ca="1" si="50"/>
        <v>116605</v>
      </c>
      <c r="R131" s="25">
        <f t="shared" ca="1" si="51"/>
        <v>181851</v>
      </c>
    </row>
    <row r="132" spans="2:18">
      <c r="B132" s="100"/>
      <c r="C132" s="36">
        <f t="shared" ca="1" si="47"/>
        <v>115</v>
      </c>
      <c r="D132" s="37">
        <f t="shared" ca="1" si="61"/>
        <v>0.02</v>
      </c>
      <c r="E132" s="38">
        <f t="shared" ca="1" si="41"/>
        <v>99285</v>
      </c>
      <c r="F132" s="39">
        <f t="shared" ca="1" si="43"/>
        <v>99285</v>
      </c>
      <c r="G132" s="40">
        <f t="shared" ca="1" si="44"/>
        <v>38436</v>
      </c>
      <c r="H132" s="40">
        <f t="shared" ca="1" si="45"/>
        <v>60849</v>
      </c>
      <c r="I132" s="41">
        <f t="shared" ca="1" si="46"/>
        <v>23000782</v>
      </c>
      <c r="J132" s="42"/>
      <c r="K132" s="43"/>
      <c r="L132" s="43"/>
      <c r="M132" s="44">
        <f ca="1">IF(C132="","",M131)</f>
        <v>7685656</v>
      </c>
      <c r="N132" s="45">
        <f t="shared" ca="1" si="53"/>
        <v>30686438</v>
      </c>
      <c r="Q132" s="25">
        <f t="shared" ca="1" si="50"/>
        <v>38436</v>
      </c>
      <c r="R132" s="25">
        <f t="shared" ca="1" si="51"/>
        <v>60849</v>
      </c>
    </row>
    <row r="133" spans="2:18">
      <c r="B133" s="100"/>
      <c r="C133" s="36">
        <f t="shared" ca="1" si="47"/>
        <v>116</v>
      </c>
      <c r="D133" s="37">
        <f t="shared" ca="1" si="61"/>
        <v>0.02</v>
      </c>
      <c r="E133" s="38">
        <f t="shared" ca="1" si="41"/>
        <v>99285</v>
      </c>
      <c r="F133" s="39">
        <f t="shared" ca="1" si="43"/>
        <v>99285</v>
      </c>
      <c r="G133" s="40">
        <f t="shared" ca="1" si="44"/>
        <v>38335</v>
      </c>
      <c r="H133" s="40">
        <f t="shared" ca="1" si="45"/>
        <v>60950</v>
      </c>
      <c r="I133" s="41">
        <f t="shared" ca="1" si="46"/>
        <v>22939832</v>
      </c>
      <c r="J133" s="42"/>
      <c r="K133" s="43"/>
      <c r="L133" s="43"/>
      <c r="M133" s="44">
        <f t="shared" ref="M133:M136" ca="1" si="74">IF(C133="","",M132)</f>
        <v>7685656</v>
      </c>
      <c r="N133" s="45">
        <f t="shared" ca="1" si="53"/>
        <v>30625488</v>
      </c>
      <c r="Q133" s="25">
        <f t="shared" ca="1" si="50"/>
        <v>38335</v>
      </c>
      <c r="R133" s="25">
        <f t="shared" ca="1" si="51"/>
        <v>60950</v>
      </c>
    </row>
    <row r="134" spans="2:18">
      <c r="B134" s="100"/>
      <c r="C134" s="36">
        <f t="shared" ca="1" si="47"/>
        <v>117</v>
      </c>
      <c r="D134" s="37">
        <f t="shared" ca="1" si="61"/>
        <v>0.02</v>
      </c>
      <c r="E134" s="38">
        <f t="shared" ca="1" si="41"/>
        <v>99285</v>
      </c>
      <c r="F134" s="39">
        <f t="shared" ca="1" si="43"/>
        <v>99285</v>
      </c>
      <c r="G134" s="40">
        <f t="shared" ca="1" si="44"/>
        <v>38233</v>
      </c>
      <c r="H134" s="40">
        <f t="shared" ca="1" si="45"/>
        <v>61052</v>
      </c>
      <c r="I134" s="41">
        <f t="shared" ca="1" si="46"/>
        <v>22878780</v>
      </c>
      <c r="J134" s="42"/>
      <c r="K134" s="43"/>
      <c r="L134" s="43"/>
      <c r="M134" s="44">
        <f t="shared" ca="1" si="74"/>
        <v>7685656</v>
      </c>
      <c r="N134" s="45">
        <f t="shared" ca="1" si="53"/>
        <v>30564436</v>
      </c>
      <c r="Q134" s="25">
        <f t="shared" ca="1" si="50"/>
        <v>38233</v>
      </c>
      <c r="R134" s="25">
        <f t="shared" ca="1" si="51"/>
        <v>61052</v>
      </c>
    </row>
    <row r="135" spans="2:18">
      <c r="B135" s="100"/>
      <c r="C135" s="36">
        <f t="shared" ca="1" si="47"/>
        <v>118</v>
      </c>
      <c r="D135" s="37">
        <f t="shared" ca="1" si="61"/>
        <v>0.02</v>
      </c>
      <c r="E135" s="38">
        <f t="shared" ca="1" si="41"/>
        <v>99285</v>
      </c>
      <c r="F135" s="39">
        <f t="shared" ca="1" si="43"/>
        <v>99285</v>
      </c>
      <c r="G135" s="40">
        <f t="shared" ca="1" si="44"/>
        <v>38131</v>
      </c>
      <c r="H135" s="40">
        <f t="shared" ca="1" si="45"/>
        <v>61154</v>
      </c>
      <c r="I135" s="41">
        <f t="shared" ca="1" si="46"/>
        <v>22817626</v>
      </c>
      <c r="J135" s="42"/>
      <c r="K135" s="43"/>
      <c r="L135" s="43"/>
      <c r="M135" s="44">
        <f t="shared" ca="1" si="74"/>
        <v>7685656</v>
      </c>
      <c r="N135" s="45">
        <f t="shared" ca="1" si="53"/>
        <v>30503282</v>
      </c>
      <c r="Q135" s="25">
        <f t="shared" ca="1" si="50"/>
        <v>38131</v>
      </c>
      <c r="R135" s="25">
        <f t="shared" ca="1" si="51"/>
        <v>61154</v>
      </c>
    </row>
    <row r="136" spans="2:18">
      <c r="B136" s="100"/>
      <c r="C136" s="36">
        <f t="shared" ca="1" si="47"/>
        <v>119</v>
      </c>
      <c r="D136" s="37">
        <f t="shared" ca="1" si="61"/>
        <v>0.02</v>
      </c>
      <c r="E136" s="38">
        <f t="shared" ca="1" si="41"/>
        <v>99285</v>
      </c>
      <c r="F136" s="39">
        <f t="shared" ca="1" si="43"/>
        <v>99285</v>
      </c>
      <c r="G136" s="40">
        <f t="shared" ca="1" si="44"/>
        <v>38029</v>
      </c>
      <c r="H136" s="40">
        <f t="shared" ca="1" si="45"/>
        <v>61256</v>
      </c>
      <c r="I136" s="41">
        <f t="shared" ca="1" si="46"/>
        <v>22756370</v>
      </c>
      <c r="J136" s="42"/>
      <c r="K136" s="43"/>
      <c r="L136" s="43"/>
      <c r="M136" s="44">
        <f t="shared" ca="1" si="74"/>
        <v>7685656</v>
      </c>
      <c r="N136" s="45">
        <f t="shared" ca="1" si="53"/>
        <v>30442026</v>
      </c>
      <c r="Q136" s="25">
        <f t="shared" ca="1" si="50"/>
        <v>38029</v>
      </c>
      <c r="R136" s="25">
        <f t="shared" ca="1" si="51"/>
        <v>61256</v>
      </c>
    </row>
    <row r="137" spans="2:18">
      <c r="B137" s="101"/>
      <c r="C137" s="49">
        <f t="shared" ca="1" si="47"/>
        <v>120</v>
      </c>
      <c r="D137" s="50">
        <f ca="1">IF(C137="","",VLOOKUP(C137/12,$H$6:$J$12,3,TRUE))</f>
        <v>0.02</v>
      </c>
      <c r="E137" s="51">
        <f t="shared" ca="1" si="41"/>
        <v>298456</v>
      </c>
      <c r="F137" s="52">
        <f ca="1">IF(C137="","",IF($E$8*12=C137,I136+G137,F136))</f>
        <v>99285</v>
      </c>
      <c r="G137" s="53">
        <f t="shared" ca="1" si="44"/>
        <v>37927</v>
      </c>
      <c r="H137" s="53">
        <f ca="1">IF(C137="","",IF($E$8*12=C137,I136,F137-G137))</f>
        <v>61358</v>
      </c>
      <c r="I137" s="54">
        <f t="shared" ca="1" si="46"/>
        <v>22695012</v>
      </c>
      <c r="J137" s="55">
        <f ca="1">IF(C137="","",IF($E$8*12=C137,M136+K137,J131))</f>
        <v>199171</v>
      </c>
      <c r="K137" s="56">
        <f ca="1">IF(C137="","",ROUND(M131*D137/2,0))</f>
        <v>76857</v>
      </c>
      <c r="L137" s="57">
        <f ca="1">IF(C137="","",IF($E$8*2=C137/6,M136,J137-K137))</f>
        <v>122314</v>
      </c>
      <c r="M137" s="58">
        <f ca="1">IF(C137="","",M131-L137)</f>
        <v>7563342</v>
      </c>
      <c r="N137" s="59">
        <f t="shared" ca="1" si="53"/>
        <v>30258354</v>
      </c>
      <c r="Q137" s="25">
        <f t="shared" ca="1" si="50"/>
        <v>114784</v>
      </c>
      <c r="R137" s="25">
        <f t="shared" ca="1" si="51"/>
        <v>183672</v>
      </c>
    </row>
    <row r="138" spans="2:18">
      <c r="B138" s="99" t="str">
        <f t="shared" ref="B138" ca="1" si="75">IF(C138="","",C149/12&amp;"年目")</f>
        <v>11年目</v>
      </c>
      <c r="C138" s="26">
        <f t="shared" ca="1" si="47"/>
        <v>121</v>
      </c>
      <c r="D138" s="27">
        <f t="shared" ref="D138:D148" ca="1" si="76">D139</f>
        <v>0.03</v>
      </c>
      <c r="E138" s="28">
        <f ca="1">IF(C138="","",F138+J138)</f>
        <v>110640</v>
      </c>
      <c r="F138" s="29">
        <f ca="1">IF(C138="","",ROUNDDOWN(-PMT(D138/12,$E$8*12-C137,I137),0))</f>
        <v>110640</v>
      </c>
      <c r="G138" s="30">
        <f ca="1">IF(C138="","",ROUND(I137*D138/12,0))</f>
        <v>56738</v>
      </c>
      <c r="H138" s="30">
        <f ca="1">IF(C138="","",F138-G138)</f>
        <v>53902</v>
      </c>
      <c r="I138" s="31">
        <f ca="1">IF(C138="","",I137-H138)</f>
        <v>22641110</v>
      </c>
      <c r="J138" s="32"/>
      <c r="K138" s="33"/>
      <c r="L138" s="33"/>
      <c r="M138" s="34">
        <f ca="1">IF(C138="","",M137)</f>
        <v>7563342</v>
      </c>
      <c r="N138" s="35">
        <f t="shared" ca="1" si="53"/>
        <v>30204452</v>
      </c>
      <c r="Q138" s="25">
        <f t="shared" ca="1" si="50"/>
        <v>56738</v>
      </c>
      <c r="R138" s="25">
        <f t="shared" ca="1" si="51"/>
        <v>53902</v>
      </c>
    </row>
    <row r="139" spans="2:18">
      <c r="B139" s="100"/>
      <c r="C139" s="36">
        <f t="shared" ca="1" si="47"/>
        <v>122</v>
      </c>
      <c r="D139" s="37">
        <f t="shared" ca="1" si="76"/>
        <v>0.03</v>
      </c>
      <c r="E139" s="38">
        <f t="shared" ref="E139:E197" ca="1" si="77">IF(C139="","",F139+J139)</f>
        <v>110640</v>
      </c>
      <c r="F139" s="39">
        <f ca="1">IF(C139="","",F138)</f>
        <v>110640</v>
      </c>
      <c r="G139" s="40">
        <f ca="1">IF(C139="","",ROUND(I138*D139/12,0))</f>
        <v>56603</v>
      </c>
      <c r="H139" s="40">
        <f ca="1">IF(C139="","",F139-G139)</f>
        <v>54037</v>
      </c>
      <c r="I139" s="41">
        <f ca="1">IF(C139="","",I138-H139)</f>
        <v>22587073</v>
      </c>
      <c r="J139" s="42"/>
      <c r="K139" s="43"/>
      <c r="L139" s="43"/>
      <c r="M139" s="44">
        <f t="shared" ref="M139:M142" ca="1" si="78">IF(C139="","",M138)</f>
        <v>7563342</v>
      </c>
      <c r="N139" s="45">
        <f t="shared" ca="1" si="53"/>
        <v>30150415</v>
      </c>
      <c r="Q139" s="25">
        <f t="shared" ca="1" si="50"/>
        <v>56603</v>
      </c>
      <c r="R139" s="25">
        <f t="shared" ca="1" si="51"/>
        <v>54037</v>
      </c>
    </row>
    <row r="140" spans="2:18">
      <c r="B140" s="100"/>
      <c r="C140" s="36">
        <f t="shared" ca="1" si="47"/>
        <v>123</v>
      </c>
      <c r="D140" s="37">
        <f t="shared" ca="1" si="76"/>
        <v>0.03</v>
      </c>
      <c r="E140" s="38">
        <f t="shared" ca="1" si="77"/>
        <v>110640</v>
      </c>
      <c r="F140" s="39">
        <f t="shared" ref="F140:F196" ca="1" si="79">IF(C140="","",F139)</f>
        <v>110640</v>
      </c>
      <c r="G140" s="40">
        <f t="shared" ref="G140:G197" ca="1" si="80">IF(C140="","",ROUND(I139*D140/12,0))</f>
        <v>56468</v>
      </c>
      <c r="H140" s="40">
        <f t="shared" ref="H140:H196" ca="1" si="81">IF(C140="","",F140-G140)</f>
        <v>54172</v>
      </c>
      <c r="I140" s="41">
        <f t="shared" ref="I140:I197" ca="1" si="82">IF(C140="","",I139-H140)</f>
        <v>22532901</v>
      </c>
      <c r="J140" s="42"/>
      <c r="K140" s="43"/>
      <c r="L140" s="43"/>
      <c r="M140" s="44">
        <f t="shared" ca="1" si="78"/>
        <v>7563342</v>
      </c>
      <c r="N140" s="45">
        <f t="shared" ca="1" si="53"/>
        <v>30096243</v>
      </c>
      <c r="Q140" s="25">
        <f t="shared" ca="1" si="50"/>
        <v>56468</v>
      </c>
      <c r="R140" s="25">
        <f t="shared" ca="1" si="51"/>
        <v>54172</v>
      </c>
    </row>
    <row r="141" spans="2:18">
      <c r="B141" s="100"/>
      <c r="C141" s="36">
        <f t="shared" ca="1" si="47"/>
        <v>124</v>
      </c>
      <c r="D141" s="37">
        <f t="shared" ca="1" si="76"/>
        <v>0.03</v>
      </c>
      <c r="E141" s="38">
        <f t="shared" ca="1" si="77"/>
        <v>110640</v>
      </c>
      <c r="F141" s="39">
        <f t="shared" ca="1" si="79"/>
        <v>110640</v>
      </c>
      <c r="G141" s="40">
        <f t="shared" ca="1" si="80"/>
        <v>56332</v>
      </c>
      <c r="H141" s="40">
        <f t="shared" ca="1" si="81"/>
        <v>54308</v>
      </c>
      <c r="I141" s="41">
        <f t="shared" ca="1" si="82"/>
        <v>22478593</v>
      </c>
      <c r="J141" s="42"/>
      <c r="K141" s="43"/>
      <c r="L141" s="43"/>
      <c r="M141" s="44">
        <f t="shared" ca="1" si="78"/>
        <v>7563342</v>
      </c>
      <c r="N141" s="45">
        <f t="shared" ca="1" si="53"/>
        <v>30041935</v>
      </c>
      <c r="Q141" s="25">
        <f t="shared" ca="1" si="50"/>
        <v>56332</v>
      </c>
      <c r="R141" s="25">
        <f t="shared" ca="1" si="51"/>
        <v>54308</v>
      </c>
    </row>
    <row r="142" spans="2:18">
      <c r="B142" s="100"/>
      <c r="C142" s="36">
        <f t="shared" ca="1" si="47"/>
        <v>125</v>
      </c>
      <c r="D142" s="37">
        <f t="shared" ca="1" si="76"/>
        <v>0.03</v>
      </c>
      <c r="E142" s="38">
        <f t="shared" ca="1" si="77"/>
        <v>110640</v>
      </c>
      <c r="F142" s="39">
        <f t="shared" ca="1" si="79"/>
        <v>110640</v>
      </c>
      <c r="G142" s="40">
        <f t="shared" ca="1" si="80"/>
        <v>56196</v>
      </c>
      <c r="H142" s="40">
        <f t="shared" ca="1" si="81"/>
        <v>54444</v>
      </c>
      <c r="I142" s="41">
        <f t="shared" ca="1" si="82"/>
        <v>22424149</v>
      </c>
      <c r="J142" s="42"/>
      <c r="K142" s="43"/>
      <c r="L142" s="43"/>
      <c r="M142" s="44">
        <f t="shared" ca="1" si="78"/>
        <v>7563342</v>
      </c>
      <c r="N142" s="45">
        <f t="shared" ca="1" si="53"/>
        <v>29987491</v>
      </c>
      <c r="Q142" s="25">
        <f t="shared" ca="1" si="50"/>
        <v>56196</v>
      </c>
      <c r="R142" s="25">
        <f t="shared" ca="1" si="51"/>
        <v>54444</v>
      </c>
    </row>
    <row r="143" spans="2:18">
      <c r="B143" s="100"/>
      <c r="C143" s="36">
        <f t="shared" ca="1" si="47"/>
        <v>126</v>
      </c>
      <c r="D143" s="37">
        <f t="shared" ca="1" si="76"/>
        <v>0.03</v>
      </c>
      <c r="E143" s="38">
        <f t="shared" ca="1" si="77"/>
        <v>332813</v>
      </c>
      <c r="F143" s="39">
        <f t="shared" ca="1" si="79"/>
        <v>110640</v>
      </c>
      <c r="G143" s="40">
        <f t="shared" ca="1" si="80"/>
        <v>56060</v>
      </c>
      <c r="H143" s="40">
        <f t="shared" ca="1" si="81"/>
        <v>54580</v>
      </c>
      <c r="I143" s="41">
        <f t="shared" ca="1" si="82"/>
        <v>22369569</v>
      </c>
      <c r="J143" s="46">
        <f ca="1">IF(C143="","",ROUNDDOWN(-PMT(D143/2,($E$8-C137/12)*2,M137),0))</f>
        <v>222173</v>
      </c>
      <c r="K143" s="47">
        <f t="shared" ref="K143" ca="1" si="83">IF(C143="","",ROUND(M137*D143/2,0))</f>
        <v>113450</v>
      </c>
      <c r="L143" s="48">
        <f t="shared" ref="L143" ca="1" si="84">IF(C143="","",J143-K143)</f>
        <v>108723</v>
      </c>
      <c r="M143" s="44">
        <f ca="1">IF(C143="","",M137-L143)</f>
        <v>7454619</v>
      </c>
      <c r="N143" s="45">
        <f t="shared" ca="1" si="53"/>
        <v>29824188</v>
      </c>
      <c r="Q143" s="25">
        <f t="shared" ca="1" si="50"/>
        <v>169510</v>
      </c>
      <c r="R143" s="25">
        <f t="shared" ca="1" si="51"/>
        <v>163303</v>
      </c>
    </row>
    <row r="144" spans="2:18">
      <c r="B144" s="100"/>
      <c r="C144" s="36">
        <f t="shared" ca="1" si="47"/>
        <v>127</v>
      </c>
      <c r="D144" s="37">
        <f t="shared" ca="1" si="76"/>
        <v>0.03</v>
      </c>
      <c r="E144" s="38">
        <f t="shared" ca="1" si="77"/>
        <v>110640</v>
      </c>
      <c r="F144" s="39">
        <f t="shared" ca="1" si="79"/>
        <v>110640</v>
      </c>
      <c r="G144" s="40">
        <f t="shared" ca="1" si="80"/>
        <v>55924</v>
      </c>
      <c r="H144" s="40">
        <f t="shared" ca="1" si="81"/>
        <v>54716</v>
      </c>
      <c r="I144" s="41">
        <f t="shared" ca="1" si="82"/>
        <v>22314853</v>
      </c>
      <c r="J144" s="42"/>
      <c r="K144" s="43"/>
      <c r="L144" s="43"/>
      <c r="M144" s="44">
        <f ca="1">IF(C144="","",M143)</f>
        <v>7454619</v>
      </c>
      <c r="N144" s="45">
        <f t="shared" ca="1" si="53"/>
        <v>29769472</v>
      </c>
      <c r="Q144" s="25">
        <f t="shared" ca="1" si="50"/>
        <v>55924</v>
      </c>
      <c r="R144" s="25">
        <f t="shared" ca="1" si="51"/>
        <v>54716</v>
      </c>
    </row>
    <row r="145" spans="2:18">
      <c r="B145" s="100"/>
      <c r="C145" s="36">
        <f t="shared" ca="1" si="47"/>
        <v>128</v>
      </c>
      <c r="D145" s="37">
        <f t="shared" ca="1" si="76"/>
        <v>0.03</v>
      </c>
      <c r="E145" s="38">
        <f t="shared" ca="1" si="77"/>
        <v>110640</v>
      </c>
      <c r="F145" s="39">
        <f t="shared" ca="1" si="79"/>
        <v>110640</v>
      </c>
      <c r="G145" s="40">
        <f t="shared" ca="1" si="80"/>
        <v>55787</v>
      </c>
      <c r="H145" s="40">
        <f t="shared" ca="1" si="81"/>
        <v>54853</v>
      </c>
      <c r="I145" s="41">
        <f t="shared" ca="1" si="82"/>
        <v>22260000</v>
      </c>
      <c r="J145" s="42"/>
      <c r="K145" s="43"/>
      <c r="L145" s="43"/>
      <c r="M145" s="44">
        <f t="shared" ref="M145:M148" ca="1" si="85">IF(C145="","",M144)</f>
        <v>7454619</v>
      </c>
      <c r="N145" s="45">
        <f t="shared" ca="1" si="53"/>
        <v>29714619</v>
      </c>
      <c r="Q145" s="25">
        <f t="shared" ca="1" si="50"/>
        <v>55787</v>
      </c>
      <c r="R145" s="25">
        <f t="shared" ca="1" si="51"/>
        <v>54853</v>
      </c>
    </row>
    <row r="146" spans="2:18">
      <c r="B146" s="100"/>
      <c r="C146" s="36">
        <f t="shared" ca="1" si="47"/>
        <v>129</v>
      </c>
      <c r="D146" s="37">
        <f t="shared" ca="1" si="76"/>
        <v>0.03</v>
      </c>
      <c r="E146" s="38">
        <f t="shared" ca="1" si="77"/>
        <v>110640</v>
      </c>
      <c r="F146" s="39">
        <f t="shared" ca="1" si="79"/>
        <v>110640</v>
      </c>
      <c r="G146" s="40">
        <f t="shared" ca="1" si="80"/>
        <v>55650</v>
      </c>
      <c r="H146" s="40">
        <f t="shared" ca="1" si="81"/>
        <v>54990</v>
      </c>
      <c r="I146" s="41">
        <f t="shared" ca="1" si="82"/>
        <v>22205010</v>
      </c>
      <c r="J146" s="42"/>
      <c r="K146" s="43"/>
      <c r="L146" s="43"/>
      <c r="M146" s="44">
        <f t="shared" ca="1" si="85"/>
        <v>7454619</v>
      </c>
      <c r="N146" s="45">
        <f t="shared" ca="1" si="53"/>
        <v>29659629</v>
      </c>
      <c r="Q146" s="25">
        <f t="shared" ca="1" si="50"/>
        <v>55650</v>
      </c>
      <c r="R146" s="25">
        <f t="shared" ca="1" si="51"/>
        <v>54990</v>
      </c>
    </row>
    <row r="147" spans="2:18">
      <c r="B147" s="100"/>
      <c r="C147" s="36">
        <f t="shared" ref="C147:C210" ca="1" si="86">IF(C146="","",IF($E$8*12&lt;C146+1,"",C146+1))</f>
        <v>130</v>
      </c>
      <c r="D147" s="37">
        <f t="shared" ca="1" si="76"/>
        <v>0.03</v>
      </c>
      <c r="E147" s="38">
        <f t="shared" ca="1" si="77"/>
        <v>110640</v>
      </c>
      <c r="F147" s="39">
        <f t="shared" ca="1" si="79"/>
        <v>110640</v>
      </c>
      <c r="G147" s="40">
        <f t="shared" ca="1" si="80"/>
        <v>55513</v>
      </c>
      <c r="H147" s="40">
        <f t="shared" ca="1" si="81"/>
        <v>55127</v>
      </c>
      <c r="I147" s="41">
        <f t="shared" ca="1" si="82"/>
        <v>22149883</v>
      </c>
      <c r="J147" s="42"/>
      <c r="K147" s="43"/>
      <c r="L147" s="43"/>
      <c r="M147" s="44">
        <f t="shared" ca="1" si="85"/>
        <v>7454619</v>
      </c>
      <c r="N147" s="45">
        <f t="shared" ca="1" si="53"/>
        <v>29604502</v>
      </c>
      <c r="Q147" s="25">
        <f t="shared" ref="Q147:Q210" ca="1" si="87">IF(C147="","",G147+K147)</f>
        <v>55513</v>
      </c>
      <c r="R147" s="25">
        <f t="shared" ref="R147:R210" ca="1" si="88">IF(C147="","",H147+L147)</f>
        <v>55127</v>
      </c>
    </row>
    <row r="148" spans="2:18">
      <c r="B148" s="100"/>
      <c r="C148" s="36">
        <f t="shared" ca="1" si="86"/>
        <v>131</v>
      </c>
      <c r="D148" s="37">
        <f t="shared" ca="1" si="76"/>
        <v>0.03</v>
      </c>
      <c r="E148" s="38">
        <f t="shared" ca="1" si="77"/>
        <v>110640</v>
      </c>
      <c r="F148" s="39">
        <f t="shared" ca="1" si="79"/>
        <v>110640</v>
      </c>
      <c r="G148" s="40">
        <f t="shared" ca="1" si="80"/>
        <v>55375</v>
      </c>
      <c r="H148" s="40">
        <f t="shared" ca="1" si="81"/>
        <v>55265</v>
      </c>
      <c r="I148" s="41">
        <f t="shared" ca="1" si="82"/>
        <v>22094618</v>
      </c>
      <c r="J148" s="42"/>
      <c r="K148" s="43"/>
      <c r="L148" s="43"/>
      <c r="M148" s="44">
        <f t="shared" ca="1" si="85"/>
        <v>7454619</v>
      </c>
      <c r="N148" s="45">
        <f t="shared" ref="N148:N211" ca="1" si="89">IF(C148="","",I148+M148)</f>
        <v>29549237</v>
      </c>
      <c r="Q148" s="25">
        <f t="shared" ca="1" si="87"/>
        <v>55375</v>
      </c>
      <c r="R148" s="25">
        <f t="shared" ca="1" si="88"/>
        <v>55265</v>
      </c>
    </row>
    <row r="149" spans="2:18">
      <c r="B149" s="101"/>
      <c r="C149" s="49">
        <f t="shared" ca="1" si="86"/>
        <v>132</v>
      </c>
      <c r="D149" s="50">
        <f ca="1">IF(C149="","",VLOOKUP(C149/12,$H$6:$J$12,3,TRUE))</f>
        <v>0.03</v>
      </c>
      <c r="E149" s="51">
        <f t="shared" ca="1" si="77"/>
        <v>332813</v>
      </c>
      <c r="F149" s="52">
        <f ca="1">IF(C149="","",IF($E$8*12=C149,I148+G149,F148))</f>
        <v>110640</v>
      </c>
      <c r="G149" s="53">
        <f t="shared" ca="1" si="80"/>
        <v>55237</v>
      </c>
      <c r="H149" s="53">
        <f ca="1">IF(C149="","",IF($E$8*12=C149,I148,F149-G149))</f>
        <v>55403</v>
      </c>
      <c r="I149" s="54">
        <f t="shared" ca="1" si="82"/>
        <v>22039215</v>
      </c>
      <c r="J149" s="55">
        <f ca="1">IF(C149="","",IF($E$8*12=C149,M148+K149,J143))</f>
        <v>222173</v>
      </c>
      <c r="K149" s="56">
        <f ca="1">IF(C149="","",ROUND(M143*D149/2,0))</f>
        <v>111819</v>
      </c>
      <c r="L149" s="57">
        <f ca="1">IF(C149="","",IF($E$8*2=C149/6,M148,J149-K149))</f>
        <v>110354</v>
      </c>
      <c r="M149" s="58">
        <f ca="1">IF(C149="","",M143-L149)</f>
        <v>7344265</v>
      </c>
      <c r="N149" s="59">
        <f t="shared" ca="1" si="89"/>
        <v>29383480</v>
      </c>
      <c r="Q149" s="25">
        <f t="shared" ca="1" si="87"/>
        <v>167056</v>
      </c>
      <c r="R149" s="25">
        <f t="shared" ca="1" si="88"/>
        <v>165757</v>
      </c>
    </row>
    <row r="150" spans="2:18">
      <c r="B150" s="99" t="str">
        <f t="shared" ref="B150" ca="1" si="90">IF(C150="","",C161/12&amp;"年目")</f>
        <v>12年目</v>
      </c>
      <c r="C150" s="26">
        <f t="shared" ca="1" si="86"/>
        <v>133</v>
      </c>
      <c r="D150" s="27">
        <f t="shared" ref="D150:D160" ca="1" si="91">D151</f>
        <v>0.03</v>
      </c>
      <c r="E150" s="28">
        <f t="shared" ca="1" si="77"/>
        <v>110640</v>
      </c>
      <c r="F150" s="29">
        <f t="shared" ca="1" si="79"/>
        <v>110640</v>
      </c>
      <c r="G150" s="30">
        <f t="shared" ca="1" si="80"/>
        <v>55098</v>
      </c>
      <c r="H150" s="30">
        <f t="shared" ca="1" si="81"/>
        <v>55542</v>
      </c>
      <c r="I150" s="31">
        <f t="shared" ca="1" si="82"/>
        <v>21983673</v>
      </c>
      <c r="J150" s="32"/>
      <c r="K150" s="33"/>
      <c r="L150" s="33"/>
      <c r="M150" s="34">
        <f ca="1">IF(C150="","",M149)</f>
        <v>7344265</v>
      </c>
      <c r="N150" s="35">
        <f t="shared" ca="1" si="89"/>
        <v>29327938</v>
      </c>
      <c r="Q150" s="25">
        <f t="shared" ca="1" si="87"/>
        <v>55098</v>
      </c>
      <c r="R150" s="25">
        <f t="shared" ca="1" si="88"/>
        <v>55542</v>
      </c>
    </row>
    <row r="151" spans="2:18">
      <c r="B151" s="100"/>
      <c r="C151" s="36">
        <f t="shared" ca="1" si="86"/>
        <v>134</v>
      </c>
      <c r="D151" s="37">
        <f t="shared" ca="1" si="91"/>
        <v>0.03</v>
      </c>
      <c r="E151" s="38">
        <f t="shared" ca="1" si="77"/>
        <v>110640</v>
      </c>
      <c r="F151" s="39">
        <f t="shared" ca="1" si="79"/>
        <v>110640</v>
      </c>
      <c r="G151" s="40">
        <f t="shared" ca="1" si="80"/>
        <v>54959</v>
      </c>
      <c r="H151" s="40">
        <f t="shared" ca="1" si="81"/>
        <v>55681</v>
      </c>
      <c r="I151" s="41">
        <f t="shared" ca="1" si="82"/>
        <v>21927992</v>
      </c>
      <c r="J151" s="42"/>
      <c r="K151" s="43"/>
      <c r="L151" s="43"/>
      <c r="M151" s="44">
        <f t="shared" ref="M151:M154" ca="1" si="92">IF(C151="","",M150)</f>
        <v>7344265</v>
      </c>
      <c r="N151" s="45">
        <f t="shared" ca="1" si="89"/>
        <v>29272257</v>
      </c>
      <c r="Q151" s="25">
        <f t="shared" ca="1" si="87"/>
        <v>54959</v>
      </c>
      <c r="R151" s="25">
        <f t="shared" ca="1" si="88"/>
        <v>55681</v>
      </c>
    </row>
    <row r="152" spans="2:18">
      <c r="B152" s="100"/>
      <c r="C152" s="36">
        <f t="shared" ca="1" si="86"/>
        <v>135</v>
      </c>
      <c r="D152" s="37">
        <f t="shared" ca="1" si="91"/>
        <v>0.03</v>
      </c>
      <c r="E152" s="38">
        <f t="shared" ca="1" si="77"/>
        <v>110640</v>
      </c>
      <c r="F152" s="39">
        <f t="shared" ca="1" si="79"/>
        <v>110640</v>
      </c>
      <c r="G152" s="40">
        <f t="shared" ca="1" si="80"/>
        <v>54820</v>
      </c>
      <c r="H152" s="40">
        <f t="shared" ca="1" si="81"/>
        <v>55820</v>
      </c>
      <c r="I152" s="41">
        <f t="shared" ca="1" si="82"/>
        <v>21872172</v>
      </c>
      <c r="J152" s="42"/>
      <c r="K152" s="43"/>
      <c r="L152" s="43"/>
      <c r="M152" s="44">
        <f t="shared" ca="1" si="92"/>
        <v>7344265</v>
      </c>
      <c r="N152" s="45">
        <f t="shared" ca="1" si="89"/>
        <v>29216437</v>
      </c>
      <c r="Q152" s="25">
        <f t="shared" ca="1" si="87"/>
        <v>54820</v>
      </c>
      <c r="R152" s="25">
        <f t="shared" ca="1" si="88"/>
        <v>55820</v>
      </c>
    </row>
    <row r="153" spans="2:18">
      <c r="B153" s="100"/>
      <c r="C153" s="36">
        <f t="shared" ca="1" si="86"/>
        <v>136</v>
      </c>
      <c r="D153" s="37">
        <f t="shared" ca="1" si="91"/>
        <v>0.03</v>
      </c>
      <c r="E153" s="38">
        <f t="shared" ca="1" si="77"/>
        <v>110640</v>
      </c>
      <c r="F153" s="39">
        <f t="shared" ca="1" si="79"/>
        <v>110640</v>
      </c>
      <c r="G153" s="40">
        <f t="shared" ca="1" si="80"/>
        <v>54680</v>
      </c>
      <c r="H153" s="40">
        <f t="shared" ca="1" si="81"/>
        <v>55960</v>
      </c>
      <c r="I153" s="41">
        <f t="shared" ca="1" si="82"/>
        <v>21816212</v>
      </c>
      <c r="J153" s="42"/>
      <c r="K153" s="43"/>
      <c r="L153" s="43"/>
      <c r="M153" s="44">
        <f t="shared" ca="1" si="92"/>
        <v>7344265</v>
      </c>
      <c r="N153" s="45">
        <f t="shared" ca="1" si="89"/>
        <v>29160477</v>
      </c>
      <c r="Q153" s="25">
        <f t="shared" ca="1" si="87"/>
        <v>54680</v>
      </c>
      <c r="R153" s="25">
        <f t="shared" ca="1" si="88"/>
        <v>55960</v>
      </c>
    </row>
    <row r="154" spans="2:18">
      <c r="B154" s="100"/>
      <c r="C154" s="36">
        <f t="shared" ca="1" si="86"/>
        <v>137</v>
      </c>
      <c r="D154" s="37">
        <f t="shared" ca="1" si="91"/>
        <v>0.03</v>
      </c>
      <c r="E154" s="38">
        <f t="shared" ca="1" si="77"/>
        <v>110640</v>
      </c>
      <c r="F154" s="39">
        <f t="shared" ca="1" si="79"/>
        <v>110640</v>
      </c>
      <c r="G154" s="40">
        <f t="shared" ca="1" si="80"/>
        <v>54541</v>
      </c>
      <c r="H154" s="40">
        <f t="shared" ca="1" si="81"/>
        <v>56099</v>
      </c>
      <c r="I154" s="41">
        <f t="shared" ca="1" si="82"/>
        <v>21760113</v>
      </c>
      <c r="J154" s="42"/>
      <c r="K154" s="43"/>
      <c r="L154" s="43"/>
      <c r="M154" s="44">
        <f t="shared" ca="1" si="92"/>
        <v>7344265</v>
      </c>
      <c r="N154" s="45">
        <f t="shared" ca="1" si="89"/>
        <v>29104378</v>
      </c>
      <c r="Q154" s="25">
        <f t="shared" ca="1" si="87"/>
        <v>54541</v>
      </c>
      <c r="R154" s="25">
        <f t="shared" ca="1" si="88"/>
        <v>56099</v>
      </c>
    </row>
    <row r="155" spans="2:18">
      <c r="B155" s="100"/>
      <c r="C155" s="36">
        <f t="shared" ca="1" si="86"/>
        <v>138</v>
      </c>
      <c r="D155" s="37">
        <f t="shared" ca="1" si="91"/>
        <v>0.03</v>
      </c>
      <c r="E155" s="38">
        <f t="shared" ca="1" si="77"/>
        <v>332813</v>
      </c>
      <c r="F155" s="39">
        <f t="shared" ca="1" si="79"/>
        <v>110640</v>
      </c>
      <c r="G155" s="40">
        <f t="shared" ca="1" si="80"/>
        <v>54400</v>
      </c>
      <c r="H155" s="40">
        <f t="shared" ca="1" si="81"/>
        <v>56240</v>
      </c>
      <c r="I155" s="41">
        <f t="shared" ca="1" si="82"/>
        <v>21703873</v>
      </c>
      <c r="J155" s="46">
        <f ca="1">IF(C155="","",J149)</f>
        <v>222173</v>
      </c>
      <c r="K155" s="47">
        <f t="shared" ref="K155" ca="1" si="93">IF(C155="","",ROUND(M149*D155/2,0))</f>
        <v>110164</v>
      </c>
      <c r="L155" s="48">
        <f t="shared" ref="L155" ca="1" si="94">IF(C155="","",J155-K155)</f>
        <v>112009</v>
      </c>
      <c r="M155" s="44">
        <f ca="1">IF(C155="","",M149-L155)</f>
        <v>7232256</v>
      </c>
      <c r="N155" s="45">
        <f t="shared" ca="1" si="89"/>
        <v>28936129</v>
      </c>
      <c r="Q155" s="25">
        <f t="shared" ca="1" si="87"/>
        <v>164564</v>
      </c>
      <c r="R155" s="25">
        <f t="shared" ca="1" si="88"/>
        <v>168249</v>
      </c>
    </row>
    <row r="156" spans="2:18">
      <c r="B156" s="100"/>
      <c r="C156" s="36">
        <f t="shared" ca="1" si="86"/>
        <v>139</v>
      </c>
      <c r="D156" s="37">
        <f t="shared" ca="1" si="91"/>
        <v>0.03</v>
      </c>
      <c r="E156" s="38">
        <f t="shared" ca="1" si="77"/>
        <v>110640</v>
      </c>
      <c r="F156" s="39">
        <f t="shared" ca="1" si="79"/>
        <v>110640</v>
      </c>
      <c r="G156" s="40">
        <f t="shared" ca="1" si="80"/>
        <v>54260</v>
      </c>
      <c r="H156" s="40">
        <f t="shared" ca="1" si="81"/>
        <v>56380</v>
      </c>
      <c r="I156" s="41">
        <f t="shared" ca="1" si="82"/>
        <v>21647493</v>
      </c>
      <c r="J156" s="42"/>
      <c r="K156" s="43"/>
      <c r="L156" s="43"/>
      <c r="M156" s="44">
        <f ca="1">IF(C156="","",M155)</f>
        <v>7232256</v>
      </c>
      <c r="N156" s="45">
        <f t="shared" ca="1" si="89"/>
        <v>28879749</v>
      </c>
      <c r="Q156" s="25">
        <f t="shared" ca="1" si="87"/>
        <v>54260</v>
      </c>
      <c r="R156" s="25">
        <f t="shared" ca="1" si="88"/>
        <v>56380</v>
      </c>
    </row>
    <row r="157" spans="2:18">
      <c r="B157" s="100"/>
      <c r="C157" s="36">
        <f t="shared" ca="1" si="86"/>
        <v>140</v>
      </c>
      <c r="D157" s="37">
        <f t="shared" ca="1" si="91"/>
        <v>0.03</v>
      </c>
      <c r="E157" s="38">
        <f t="shared" ca="1" si="77"/>
        <v>110640</v>
      </c>
      <c r="F157" s="39">
        <f t="shared" ca="1" si="79"/>
        <v>110640</v>
      </c>
      <c r="G157" s="40">
        <f t="shared" ca="1" si="80"/>
        <v>54119</v>
      </c>
      <c r="H157" s="40">
        <f t="shared" ca="1" si="81"/>
        <v>56521</v>
      </c>
      <c r="I157" s="41">
        <f t="shared" ca="1" si="82"/>
        <v>21590972</v>
      </c>
      <c r="J157" s="42"/>
      <c r="K157" s="43"/>
      <c r="L157" s="43"/>
      <c r="M157" s="44">
        <f t="shared" ref="M157:M160" ca="1" si="95">IF(C157="","",M156)</f>
        <v>7232256</v>
      </c>
      <c r="N157" s="45">
        <f t="shared" ca="1" si="89"/>
        <v>28823228</v>
      </c>
      <c r="Q157" s="25">
        <f t="shared" ca="1" si="87"/>
        <v>54119</v>
      </c>
      <c r="R157" s="25">
        <f t="shared" ca="1" si="88"/>
        <v>56521</v>
      </c>
    </row>
    <row r="158" spans="2:18">
      <c r="B158" s="100"/>
      <c r="C158" s="36">
        <f t="shared" ca="1" si="86"/>
        <v>141</v>
      </c>
      <c r="D158" s="37">
        <f t="shared" ca="1" si="91"/>
        <v>0.03</v>
      </c>
      <c r="E158" s="38">
        <f t="shared" ca="1" si="77"/>
        <v>110640</v>
      </c>
      <c r="F158" s="39">
        <f t="shared" ca="1" si="79"/>
        <v>110640</v>
      </c>
      <c r="G158" s="40">
        <f t="shared" ca="1" si="80"/>
        <v>53977</v>
      </c>
      <c r="H158" s="40">
        <f t="shared" ca="1" si="81"/>
        <v>56663</v>
      </c>
      <c r="I158" s="41">
        <f t="shared" ca="1" si="82"/>
        <v>21534309</v>
      </c>
      <c r="J158" s="42"/>
      <c r="K158" s="43"/>
      <c r="L158" s="43"/>
      <c r="M158" s="44">
        <f t="shared" ca="1" si="95"/>
        <v>7232256</v>
      </c>
      <c r="N158" s="45">
        <f t="shared" ca="1" si="89"/>
        <v>28766565</v>
      </c>
      <c r="Q158" s="25">
        <f t="shared" ca="1" si="87"/>
        <v>53977</v>
      </c>
      <c r="R158" s="25">
        <f t="shared" ca="1" si="88"/>
        <v>56663</v>
      </c>
    </row>
    <row r="159" spans="2:18">
      <c r="B159" s="100"/>
      <c r="C159" s="36">
        <f t="shared" ca="1" si="86"/>
        <v>142</v>
      </c>
      <c r="D159" s="37">
        <f t="shared" ca="1" si="91"/>
        <v>0.03</v>
      </c>
      <c r="E159" s="38">
        <f t="shared" ca="1" si="77"/>
        <v>110640</v>
      </c>
      <c r="F159" s="39">
        <f t="shared" ca="1" si="79"/>
        <v>110640</v>
      </c>
      <c r="G159" s="40">
        <f t="shared" ca="1" si="80"/>
        <v>53836</v>
      </c>
      <c r="H159" s="40">
        <f t="shared" ca="1" si="81"/>
        <v>56804</v>
      </c>
      <c r="I159" s="41">
        <f t="shared" ca="1" si="82"/>
        <v>21477505</v>
      </c>
      <c r="J159" s="42"/>
      <c r="K159" s="43"/>
      <c r="L159" s="43"/>
      <c r="M159" s="44">
        <f t="shared" ca="1" si="95"/>
        <v>7232256</v>
      </c>
      <c r="N159" s="45">
        <f t="shared" ca="1" si="89"/>
        <v>28709761</v>
      </c>
      <c r="Q159" s="25">
        <f t="shared" ca="1" si="87"/>
        <v>53836</v>
      </c>
      <c r="R159" s="25">
        <f t="shared" ca="1" si="88"/>
        <v>56804</v>
      </c>
    </row>
    <row r="160" spans="2:18">
      <c r="B160" s="100"/>
      <c r="C160" s="36">
        <f t="shared" ca="1" si="86"/>
        <v>143</v>
      </c>
      <c r="D160" s="37">
        <f t="shared" ca="1" si="91"/>
        <v>0.03</v>
      </c>
      <c r="E160" s="38">
        <f t="shared" ca="1" si="77"/>
        <v>110640</v>
      </c>
      <c r="F160" s="39">
        <f t="shared" ca="1" si="79"/>
        <v>110640</v>
      </c>
      <c r="G160" s="40">
        <f t="shared" ca="1" si="80"/>
        <v>53694</v>
      </c>
      <c r="H160" s="40">
        <f t="shared" ca="1" si="81"/>
        <v>56946</v>
      </c>
      <c r="I160" s="41">
        <f t="shared" ca="1" si="82"/>
        <v>21420559</v>
      </c>
      <c r="J160" s="42"/>
      <c r="K160" s="43"/>
      <c r="L160" s="43"/>
      <c r="M160" s="44">
        <f t="shared" ca="1" si="95"/>
        <v>7232256</v>
      </c>
      <c r="N160" s="45">
        <f t="shared" ca="1" si="89"/>
        <v>28652815</v>
      </c>
      <c r="Q160" s="25">
        <f t="shared" ca="1" si="87"/>
        <v>53694</v>
      </c>
      <c r="R160" s="25">
        <f t="shared" ca="1" si="88"/>
        <v>56946</v>
      </c>
    </row>
    <row r="161" spans="2:18">
      <c r="B161" s="101"/>
      <c r="C161" s="49">
        <f t="shared" ca="1" si="86"/>
        <v>144</v>
      </c>
      <c r="D161" s="50">
        <f ca="1">IF(C161="","",VLOOKUP(C161/12,$H$6:$J$12,3,TRUE))</f>
        <v>0.03</v>
      </c>
      <c r="E161" s="51">
        <f t="shared" ca="1" si="77"/>
        <v>332813</v>
      </c>
      <c r="F161" s="52">
        <f ca="1">IF(C161="","",IF($E$8*12=C161,I160+G161,F160))</f>
        <v>110640</v>
      </c>
      <c r="G161" s="53">
        <f t="shared" ca="1" si="80"/>
        <v>53551</v>
      </c>
      <c r="H161" s="53">
        <f ca="1">IF(C161="","",IF($E$8*12=C161,I160,F161-G161))</f>
        <v>57089</v>
      </c>
      <c r="I161" s="54">
        <f t="shared" ca="1" si="82"/>
        <v>21363470</v>
      </c>
      <c r="J161" s="55">
        <f ca="1">IF(C161="","",IF($E$8*12=C161,M160+K161,J155))</f>
        <v>222173</v>
      </c>
      <c r="K161" s="56">
        <f ca="1">IF(C161="","",ROUND(M155*D161/2,0))</f>
        <v>108484</v>
      </c>
      <c r="L161" s="57">
        <f ca="1">IF(C161="","",IF($E$8*2=C161/6,M160,J161-K161))</f>
        <v>113689</v>
      </c>
      <c r="M161" s="58">
        <f ca="1">IF(C161="","",M155-L161)</f>
        <v>7118567</v>
      </c>
      <c r="N161" s="59">
        <f t="shared" ca="1" si="89"/>
        <v>28482037</v>
      </c>
      <c r="Q161" s="25">
        <f t="shared" ca="1" si="87"/>
        <v>162035</v>
      </c>
      <c r="R161" s="25">
        <f t="shared" ca="1" si="88"/>
        <v>170778</v>
      </c>
    </row>
    <row r="162" spans="2:18">
      <c r="B162" s="99" t="str">
        <f t="shared" ref="B162" ca="1" si="96">IF(C162="","",C173/12&amp;"年目")</f>
        <v>13年目</v>
      </c>
      <c r="C162" s="26">
        <f t="shared" ca="1" si="86"/>
        <v>145</v>
      </c>
      <c r="D162" s="27">
        <f t="shared" ref="D162:D172" ca="1" si="97">D163</f>
        <v>0.03</v>
      </c>
      <c r="E162" s="28">
        <f t="shared" ca="1" si="77"/>
        <v>110640</v>
      </c>
      <c r="F162" s="29">
        <f t="shared" ca="1" si="79"/>
        <v>110640</v>
      </c>
      <c r="G162" s="30">
        <f t="shared" ca="1" si="80"/>
        <v>53409</v>
      </c>
      <c r="H162" s="30">
        <f t="shared" ca="1" si="81"/>
        <v>57231</v>
      </c>
      <c r="I162" s="31">
        <f t="shared" ca="1" si="82"/>
        <v>21306239</v>
      </c>
      <c r="J162" s="32"/>
      <c r="K162" s="33"/>
      <c r="L162" s="33"/>
      <c r="M162" s="34">
        <f ca="1">IF(C162="","",M161)</f>
        <v>7118567</v>
      </c>
      <c r="N162" s="35">
        <f t="shared" ca="1" si="89"/>
        <v>28424806</v>
      </c>
      <c r="Q162" s="25">
        <f t="shared" ca="1" si="87"/>
        <v>53409</v>
      </c>
      <c r="R162" s="25">
        <f t="shared" ca="1" si="88"/>
        <v>57231</v>
      </c>
    </row>
    <row r="163" spans="2:18">
      <c r="B163" s="100"/>
      <c r="C163" s="36">
        <f t="shared" ca="1" si="86"/>
        <v>146</v>
      </c>
      <c r="D163" s="37">
        <f t="shared" ca="1" si="97"/>
        <v>0.03</v>
      </c>
      <c r="E163" s="38">
        <f t="shared" ca="1" si="77"/>
        <v>110640</v>
      </c>
      <c r="F163" s="39">
        <f t="shared" ca="1" si="79"/>
        <v>110640</v>
      </c>
      <c r="G163" s="40">
        <f t="shared" ca="1" si="80"/>
        <v>53266</v>
      </c>
      <c r="H163" s="40">
        <f t="shared" ca="1" si="81"/>
        <v>57374</v>
      </c>
      <c r="I163" s="41">
        <f t="shared" ca="1" si="82"/>
        <v>21248865</v>
      </c>
      <c r="J163" s="42"/>
      <c r="K163" s="43"/>
      <c r="L163" s="43"/>
      <c r="M163" s="44">
        <f t="shared" ref="M163:M166" ca="1" si="98">IF(C163="","",M162)</f>
        <v>7118567</v>
      </c>
      <c r="N163" s="45">
        <f t="shared" ca="1" si="89"/>
        <v>28367432</v>
      </c>
      <c r="Q163" s="25">
        <f t="shared" ca="1" si="87"/>
        <v>53266</v>
      </c>
      <c r="R163" s="25">
        <f t="shared" ca="1" si="88"/>
        <v>57374</v>
      </c>
    </row>
    <row r="164" spans="2:18">
      <c r="B164" s="100"/>
      <c r="C164" s="36">
        <f t="shared" ca="1" si="86"/>
        <v>147</v>
      </c>
      <c r="D164" s="37">
        <f t="shared" ca="1" si="97"/>
        <v>0.03</v>
      </c>
      <c r="E164" s="38">
        <f t="shared" ca="1" si="77"/>
        <v>110640</v>
      </c>
      <c r="F164" s="39">
        <f t="shared" ca="1" si="79"/>
        <v>110640</v>
      </c>
      <c r="G164" s="40">
        <f t="shared" ca="1" si="80"/>
        <v>53122</v>
      </c>
      <c r="H164" s="40">
        <f t="shared" ca="1" si="81"/>
        <v>57518</v>
      </c>
      <c r="I164" s="41">
        <f t="shared" ca="1" si="82"/>
        <v>21191347</v>
      </c>
      <c r="J164" s="42"/>
      <c r="K164" s="43"/>
      <c r="L164" s="43"/>
      <c r="M164" s="44">
        <f t="shared" ca="1" si="98"/>
        <v>7118567</v>
      </c>
      <c r="N164" s="45">
        <f t="shared" ca="1" si="89"/>
        <v>28309914</v>
      </c>
      <c r="Q164" s="25">
        <f t="shared" ca="1" si="87"/>
        <v>53122</v>
      </c>
      <c r="R164" s="25">
        <f t="shared" ca="1" si="88"/>
        <v>57518</v>
      </c>
    </row>
    <row r="165" spans="2:18">
      <c r="B165" s="100"/>
      <c r="C165" s="36">
        <f t="shared" ca="1" si="86"/>
        <v>148</v>
      </c>
      <c r="D165" s="37">
        <f t="shared" ca="1" si="97"/>
        <v>0.03</v>
      </c>
      <c r="E165" s="38">
        <f t="shared" ca="1" si="77"/>
        <v>110640</v>
      </c>
      <c r="F165" s="39">
        <f t="shared" ca="1" si="79"/>
        <v>110640</v>
      </c>
      <c r="G165" s="40">
        <f t="shared" ca="1" si="80"/>
        <v>52978</v>
      </c>
      <c r="H165" s="40">
        <f t="shared" ca="1" si="81"/>
        <v>57662</v>
      </c>
      <c r="I165" s="41">
        <f t="shared" ca="1" si="82"/>
        <v>21133685</v>
      </c>
      <c r="J165" s="42"/>
      <c r="K165" s="43"/>
      <c r="L165" s="43"/>
      <c r="M165" s="44">
        <f t="shared" ca="1" si="98"/>
        <v>7118567</v>
      </c>
      <c r="N165" s="45">
        <f t="shared" ca="1" si="89"/>
        <v>28252252</v>
      </c>
      <c r="Q165" s="25">
        <f t="shared" ca="1" si="87"/>
        <v>52978</v>
      </c>
      <c r="R165" s="25">
        <f t="shared" ca="1" si="88"/>
        <v>57662</v>
      </c>
    </row>
    <row r="166" spans="2:18">
      <c r="B166" s="100"/>
      <c r="C166" s="36">
        <f t="shared" ca="1" si="86"/>
        <v>149</v>
      </c>
      <c r="D166" s="37">
        <f t="shared" ca="1" si="97"/>
        <v>0.03</v>
      </c>
      <c r="E166" s="38">
        <f t="shared" ca="1" si="77"/>
        <v>110640</v>
      </c>
      <c r="F166" s="39">
        <f t="shared" ca="1" si="79"/>
        <v>110640</v>
      </c>
      <c r="G166" s="40">
        <f t="shared" ca="1" si="80"/>
        <v>52834</v>
      </c>
      <c r="H166" s="40">
        <f t="shared" ca="1" si="81"/>
        <v>57806</v>
      </c>
      <c r="I166" s="41">
        <f t="shared" ca="1" si="82"/>
        <v>21075879</v>
      </c>
      <c r="J166" s="42"/>
      <c r="K166" s="43"/>
      <c r="L166" s="43"/>
      <c r="M166" s="44">
        <f t="shared" ca="1" si="98"/>
        <v>7118567</v>
      </c>
      <c r="N166" s="45">
        <f t="shared" ca="1" si="89"/>
        <v>28194446</v>
      </c>
      <c r="Q166" s="25">
        <f t="shared" ca="1" si="87"/>
        <v>52834</v>
      </c>
      <c r="R166" s="25">
        <f t="shared" ca="1" si="88"/>
        <v>57806</v>
      </c>
    </row>
    <row r="167" spans="2:18">
      <c r="B167" s="100"/>
      <c r="C167" s="36">
        <f t="shared" ca="1" si="86"/>
        <v>150</v>
      </c>
      <c r="D167" s="37">
        <f t="shared" ca="1" si="97"/>
        <v>0.03</v>
      </c>
      <c r="E167" s="38">
        <f t="shared" ca="1" si="77"/>
        <v>332813</v>
      </c>
      <c r="F167" s="39">
        <f t="shared" ca="1" si="79"/>
        <v>110640</v>
      </c>
      <c r="G167" s="40">
        <f t="shared" ca="1" si="80"/>
        <v>52690</v>
      </c>
      <c r="H167" s="40">
        <f t="shared" ca="1" si="81"/>
        <v>57950</v>
      </c>
      <c r="I167" s="41">
        <f t="shared" ca="1" si="82"/>
        <v>21017929</v>
      </c>
      <c r="J167" s="46">
        <f ca="1">IF(C167="","",J161)</f>
        <v>222173</v>
      </c>
      <c r="K167" s="47">
        <f t="shared" ref="K167" ca="1" si="99">IF(C167="","",ROUND(M161*D167/2,0))</f>
        <v>106779</v>
      </c>
      <c r="L167" s="48">
        <f t="shared" ref="L167" ca="1" si="100">IF(C167="","",J167-K167)</f>
        <v>115394</v>
      </c>
      <c r="M167" s="44">
        <f ca="1">IF(C167="","",M161-L167)</f>
        <v>7003173</v>
      </c>
      <c r="N167" s="45">
        <f t="shared" ca="1" si="89"/>
        <v>28021102</v>
      </c>
      <c r="Q167" s="25">
        <f t="shared" ca="1" si="87"/>
        <v>159469</v>
      </c>
      <c r="R167" s="25">
        <f t="shared" ca="1" si="88"/>
        <v>173344</v>
      </c>
    </row>
    <row r="168" spans="2:18">
      <c r="B168" s="100"/>
      <c r="C168" s="36">
        <f t="shared" ca="1" si="86"/>
        <v>151</v>
      </c>
      <c r="D168" s="37">
        <f t="shared" ca="1" si="97"/>
        <v>0.03</v>
      </c>
      <c r="E168" s="38">
        <f t="shared" ca="1" si="77"/>
        <v>110640</v>
      </c>
      <c r="F168" s="39">
        <f t="shared" ca="1" si="79"/>
        <v>110640</v>
      </c>
      <c r="G168" s="40">
        <f t="shared" ca="1" si="80"/>
        <v>52545</v>
      </c>
      <c r="H168" s="40">
        <f t="shared" ca="1" si="81"/>
        <v>58095</v>
      </c>
      <c r="I168" s="41">
        <f t="shared" ca="1" si="82"/>
        <v>20959834</v>
      </c>
      <c r="J168" s="42"/>
      <c r="K168" s="43"/>
      <c r="L168" s="43"/>
      <c r="M168" s="44">
        <f ca="1">IF(C168="","",M167)</f>
        <v>7003173</v>
      </c>
      <c r="N168" s="45">
        <f t="shared" ca="1" si="89"/>
        <v>27963007</v>
      </c>
      <c r="Q168" s="25">
        <f t="shared" ca="1" si="87"/>
        <v>52545</v>
      </c>
      <c r="R168" s="25">
        <f t="shared" ca="1" si="88"/>
        <v>58095</v>
      </c>
    </row>
    <row r="169" spans="2:18">
      <c r="B169" s="100"/>
      <c r="C169" s="36">
        <f t="shared" ca="1" si="86"/>
        <v>152</v>
      </c>
      <c r="D169" s="37">
        <f t="shared" ca="1" si="97"/>
        <v>0.03</v>
      </c>
      <c r="E169" s="38">
        <f t="shared" ca="1" si="77"/>
        <v>110640</v>
      </c>
      <c r="F169" s="39">
        <f t="shared" ca="1" si="79"/>
        <v>110640</v>
      </c>
      <c r="G169" s="40">
        <f t="shared" ca="1" si="80"/>
        <v>52400</v>
      </c>
      <c r="H169" s="40">
        <f t="shared" ca="1" si="81"/>
        <v>58240</v>
      </c>
      <c r="I169" s="41">
        <f t="shared" ca="1" si="82"/>
        <v>20901594</v>
      </c>
      <c r="J169" s="42"/>
      <c r="K169" s="43"/>
      <c r="L169" s="43"/>
      <c r="M169" s="44">
        <f t="shared" ref="M169:M172" ca="1" si="101">IF(C169="","",M168)</f>
        <v>7003173</v>
      </c>
      <c r="N169" s="45">
        <f t="shared" ca="1" si="89"/>
        <v>27904767</v>
      </c>
      <c r="Q169" s="25">
        <f t="shared" ca="1" si="87"/>
        <v>52400</v>
      </c>
      <c r="R169" s="25">
        <f t="shared" ca="1" si="88"/>
        <v>58240</v>
      </c>
    </row>
    <row r="170" spans="2:18">
      <c r="B170" s="100"/>
      <c r="C170" s="36">
        <f t="shared" ca="1" si="86"/>
        <v>153</v>
      </c>
      <c r="D170" s="37">
        <f t="shared" ca="1" si="97"/>
        <v>0.03</v>
      </c>
      <c r="E170" s="38">
        <f t="shared" ca="1" si="77"/>
        <v>110640</v>
      </c>
      <c r="F170" s="39">
        <f t="shared" ca="1" si="79"/>
        <v>110640</v>
      </c>
      <c r="G170" s="40">
        <f t="shared" ca="1" si="80"/>
        <v>52254</v>
      </c>
      <c r="H170" s="40">
        <f t="shared" ca="1" si="81"/>
        <v>58386</v>
      </c>
      <c r="I170" s="41">
        <f t="shared" ca="1" si="82"/>
        <v>20843208</v>
      </c>
      <c r="J170" s="42"/>
      <c r="K170" s="43"/>
      <c r="L170" s="43"/>
      <c r="M170" s="44">
        <f t="shared" ca="1" si="101"/>
        <v>7003173</v>
      </c>
      <c r="N170" s="45">
        <f t="shared" ca="1" si="89"/>
        <v>27846381</v>
      </c>
      <c r="Q170" s="25">
        <f t="shared" ca="1" si="87"/>
        <v>52254</v>
      </c>
      <c r="R170" s="25">
        <f t="shared" ca="1" si="88"/>
        <v>58386</v>
      </c>
    </row>
    <row r="171" spans="2:18">
      <c r="B171" s="100"/>
      <c r="C171" s="36">
        <f t="shared" ca="1" si="86"/>
        <v>154</v>
      </c>
      <c r="D171" s="37">
        <f t="shared" ca="1" si="97"/>
        <v>0.03</v>
      </c>
      <c r="E171" s="38">
        <f t="shared" ca="1" si="77"/>
        <v>110640</v>
      </c>
      <c r="F171" s="39">
        <f t="shared" ca="1" si="79"/>
        <v>110640</v>
      </c>
      <c r="G171" s="40">
        <f t="shared" ca="1" si="80"/>
        <v>52108</v>
      </c>
      <c r="H171" s="40">
        <f t="shared" ca="1" si="81"/>
        <v>58532</v>
      </c>
      <c r="I171" s="41">
        <f t="shared" ca="1" si="82"/>
        <v>20784676</v>
      </c>
      <c r="J171" s="42"/>
      <c r="K171" s="43"/>
      <c r="L171" s="43"/>
      <c r="M171" s="44">
        <f t="shared" ca="1" si="101"/>
        <v>7003173</v>
      </c>
      <c r="N171" s="45">
        <f t="shared" ca="1" si="89"/>
        <v>27787849</v>
      </c>
      <c r="Q171" s="25">
        <f t="shared" ca="1" si="87"/>
        <v>52108</v>
      </c>
      <c r="R171" s="25">
        <f t="shared" ca="1" si="88"/>
        <v>58532</v>
      </c>
    </row>
    <row r="172" spans="2:18">
      <c r="B172" s="100"/>
      <c r="C172" s="36">
        <f t="shared" ca="1" si="86"/>
        <v>155</v>
      </c>
      <c r="D172" s="37">
        <f t="shared" ca="1" si="97"/>
        <v>0.03</v>
      </c>
      <c r="E172" s="38">
        <f t="shared" ca="1" si="77"/>
        <v>110640</v>
      </c>
      <c r="F172" s="39">
        <f t="shared" ca="1" si="79"/>
        <v>110640</v>
      </c>
      <c r="G172" s="40">
        <f t="shared" ca="1" si="80"/>
        <v>51962</v>
      </c>
      <c r="H172" s="40">
        <f t="shared" ca="1" si="81"/>
        <v>58678</v>
      </c>
      <c r="I172" s="41">
        <f t="shared" ca="1" si="82"/>
        <v>20725998</v>
      </c>
      <c r="J172" s="42"/>
      <c r="K172" s="43"/>
      <c r="L172" s="43"/>
      <c r="M172" s="44">
        <f t="shared" ca="1" si="101"/>
        <v>7003173</v>
      </c>
      <c r="N172" s="45">
        <f t="shared" ca="1" si="89"/>
        <v>27729171</v>
      </c>
      <c r="Q172" s="25">
        <f t="shared" ca="1" si="87"/>
        <v>51962</v>
      </c>
      <c r="R172" s="25">
        <f t="shared" ca="1" si="88"/>
        <v>58678</v>
      </c>
    </row>
    <row r="173" spans="2:18">
      <c r="B173" s="101"/>
      <c r="C173" s="49">
        <f t="shared" ca="1" si="86"/>
        <v>156</v>
      </c>
      <c r="D173" s="50">
        <f ca="1">IF(C173="","",VLOOKUP(C173/12,$H$6:$J$12,3,TRUE))</f>
        <v>0.03</v>
      </c>
      <c r="E173" s="51">
        <f t="shared" ca="1" si="77"/>
        <v>332813</v>
      </c>
      <c r="F173" s="52">
        <f ca="1">IF(C173="","",IF($E$8*12=C173,I172+G173,F172))</f>
        <v>110640</v>
      </c>
      <c r="G173" s="53">
        <f t="shared" ca="1" si="80"/>
        <v>51815</v>
      </c>
      <c r="H173" s="53">
        <f ca="1">IF(C173="","",IF($E$8*12=C173,I172,F173-G173))</f>
        <v>58825</v>
      </c>
      <c r="I173" s="54">
        <f t="shared" ca="1" si="82"/>
        <v>20667173</v>
      </c>
      <c r="J173" s="55">
        <f ca="1">IF(C173="","",IF($E$8*12=C173,M172+K173,J167))</f>
        <v>222173</v>
      </c>
      <c r="K173" s="56">
        <f ca="1">IF(C173="","",ROUND(M167*D173/2,0))</f>
        <v>105048</v>
      </c>
      <c r="L173" s="57">
        <f ca="1">IF(C173="","",IF($E$8*2=C173/6,M172,J173-K173))</f>
        <v>117125</v>
      </c>
      <c r="M173" s="58">
        <f ca="1">IF(C173="","",M167-L173)</f>
        <v>6886048</v>
      </c>
      <c r="N173" s="59">
        <f t="shared" ca="1" si="89"/>
        <v>27553221</v>
      </c>
      <c r="Q173" s="25">
        <f t="shared" ca="1" si="87"/>
        <v>156863</v>
      </c>
      <c r="R173" s="25">
        <f t="shared" ca="1" si="88"/>
        <v>175950</v>
      </c>
    </row>
    <row r="174" spans="2:18">
      <c r="B174" s="99" t="str">
        <f t="shared" ref="B174" ca="1" si="102">IF(C174="","",C185/12&amp;"年目")</f>
        <v>14年目</v>
      </c>
      <c r="C174" s="26">
        <f t="shared" ca="1" si="86"/>
        <v>157</v>
      </c>
      <c r="D174" s="27">
        <f t="shared" ref="D174:D184" ca="1" si="103">D175</f>
        <v>0.03</v>
      </c>
      <c r="E174" s="28">
        <f t="shared" ca="1" si="77"/>
        <v>110640</v>
      </c>
      <c r="F174" s="29">
        <f t="shared" ca="1" si="79"/>
        <v>110640</v>
      </c>
      <c r="G174" s="30">
        <f t="shared" ca="1" si="80"/>
        <v>51668</v>
      </c>
      <c r="H174" s="30">
        <f t="shared" ca="1" si="81"/>
        <v>58972</v>
      </c>
      <c r="I174" s="31">
        <f t="shared" ca="1" si="82"/>
        <v>20608201</v>
      </c>
      <c r="J174" s="32"/>
      <c r="K174" s="33"/>
      <c r="L174" s="33"/>
      <c r="M174" s="34">
        <f ca="1">IF(C174="","",M173)</f>
        <v>6886048</v>
      </c>
      <c r="N174" s="35">
        <f t="shared" ca="1" si="89"/>
        <v>27494249</v>
      </c>
      <c r="Q174" s="25">
        <f t="shared" ca="1" si="87"/>
        <v>51668</v>
      </c>
      <c r="R174" s="25">
        <f t="shared" ca="1" si="88"/>
        <v>58972</v>
      </c>
    </row>
    <row r="175" spans="2:18">
      <c r="B175" s="100"/>
      <c r="C175" s="36">
        <f t="shared" ca="1" si="86"/>
        <v>158</v>
      </c>
      <c r="D175" s="37">
        <f t="shared" ca="1" si="103"/>
        <v>0.03</v>
      </c>
      <c r="E175" s="38">
        <f t="shared" ca="1" si="77"/>
        <v>110640</v>
      </c>
      <c r="F175" s="39">
        <f t="shared" ca="1" si="79"/>
        <v>110640</v>
      </c>
      <c r="G175" s="40">
        <f t="shared" ca="1" si="80"/>
        <v>51521</v>
      </c>
      <c r="H175" s="40">
        <f t="shared" ca="1" si="81"/>
        <v>59119</v>
      </c>
      <c r="I175" s="41">
        <f t="shared" ca="1" si="82"/>
        <v>20549082</v>
      </c>
      <c r="J175" s="42"/>
      <c r="K175" s="43"/>
      <c r="L175" s="43"/>
      <c r="M175" s="44">
        <f t="shared" ref="M175:M178" ca="1" si="104">IF(C175="","",M174)</f>
        <v>6886048</v>
      </c>
      <c r="N175" s="45">
        <f t="shared" ca="1" si="89"/>
        <v>27435130</v>
      </c>
      <c r="Q175" s="25">
        <f t="shared" ca="1" si="87"/>
        <v>51521</v>
      </c>
      <c r="R175" s="25">
        <f t="shared" ca="1" si="88"/>
        <v>59119</v>
      </c>
    </row>
    <row r="176" spans="2:18">
      <c r="B176" s="100"/>
      <c r="C176" s="36">
        <f t="shared" ca="1" si="86"/>
        <v>159</v>
      </c>
      <c r="D176" s="37">
        <f t="shared" ca="1" si="103"/>
        <v>0.03</v>
      </c>
      <c r="E176" s="38">
        <f t="shared" ca="1" si="77"/>
        <v>110640</v>
      </c>
      <c r="F176" s="39">
        <f t="shared" ca="1" si="79"/>
        <v>110640</v>
      </c>
      <c r="G176" s="40">
        <f t="shared" ca="1" si="80"/>
        <v>51373</v>
      </c>
      <c r="H176" s="40">
        <f t="shared" ca="1" si="81"/>
        <v>59267</v>
      </c>
      <c r="I176" s="41">
        <f t="shared" ca="1" si="82"/>
        <v>20489815</v>
      </c>
      <c r="J176" s="42"/>
      <c r="K176" s="43"/>
      <c r="L176" s="43"/>
      <c r="M176" s="44">
        <f t="shared" ca="1" si="104"/>
        <v>6886048</v>
      </c>
      <c r="N176" s="45">
        <f t="shared" ca="1" si="89"/>
        <v>27375863</v>
      </c>
      <c r="Q176" s="25">
        <f t="shared" ca="1" si="87"/>
        <v>51373</v>
      </c>
      <c r="R176" s="25">
        <f t="shared" ca="1" si="88"/>
        <v>59267</v>
      </c>
    </row>
    <row r="177" spans="2:18">
      <c r="B177" s="100"/>
      <c r="C177" s="36">
        <f t="shared" ca="1" si="86"/>
        <v>160</v>
      </c>
      <c r="D177" s="37">
        <f t="shared" ca="1" si="103"/>
        <v>0.03</v>
      </c>
      <c r="E177" s="38">
        <f t="shared" ca="1" si="77"/>
        <v>110640</v>
      </c>
      <c r="F177" s="39">
        <f t="shared" ca="1" si="79"/>
        <v>110640</v>
      </c>
      <c r="G177" s="40">
        <f t="shared" ca="1" si="80"/>
        <v>51225</v>
      </c>
      <c r="H177" s="40">
        <f t="shared" ca="1" si="81"/>
        <v>59415</v>
      </c>
      <c r="I177" s="41">
        <f t="shared" ca="1" si="82"/>
        <v>20430400</v>
      </c>
      <c r="J177" s="42"/>
      <c r="K177" s="43"/>
      <c r="L177" s="43"/>
      <c r="M177" s="44">
        <f t="shared" ca="1" si="104"/>
        <v>6886048</v>
      </c>
      <c r="N177" s="45">
        <f t="shared" ca="1" si="89"/>
        <v>27316448</v>
      </c>
      <c r="Q177" s="25">
        <f t="shared" ca="1" si="87"/>
        <v>51225</v>
      </c>
      <c r="R177" s="25">
        <f t="shared" ca="1" si="88"/>
        <v>59415</v>
      </c>
    </row>
    <row r="178" spans="2:18">
      <c r="B178" s="100"/>
      <c r="C178" s="36">
        <f t="shared" ca="1" si="86"/>
        <v>161</v>
      </c>
      <c r="D178" s="37">
        <f t="shared" ca="1" si="103"/>
        <v>0.03</v>
      </c>
      <c r="E178" s="38">
        <f t="shared" ca="1" si="77"/>
        <v>110640</v>
      </c>
      <c r="F178" s="39">
        <f t="shared" ca="1" si="79"/>
        <v>110640</v>
      </c>
      <c r="G178" s="40">
        <f t="shared" ca="1" si="80"/>
        <v>51076</v>
      </c>
      <c r="H178" s="40">
        <f t="shared" ca="1" si="81"/>
        <v>59564</v>
      </c>
      <c r="I178" s="41">
        <f t="shared" ca="1" si="82"/>
        <v>20370836</v>
      </c>
      <c r="J178" s="42"/>
      <c r="K178" s="43"/>
      <c r="L178" s="43"/>
      <c r="M178" s="44">
        <f t="shared" ca="1" si="104"/>
        <v>6886048</v>
      </c>
      <c r="N178" s="45">
        <f t="shared" ca="1" si="89"/>
        <v>27256884</v>
      </c>
      <c r="Q178" s="25">
        <f t="shared" ca="1" si="87"/>
        <v>51076</v>
      </c>
      <c r="R178" s="25">
        <f t="shared" ca="1" si="88"/>
        <v>59564</v>
      </c>
    </row>
    <row r="179" spans="2:18">
      <c r="B179" s="100"/>
      <c r="C179" s="36">
        <f t="shared" ca="1" si="86"/>
        <v>162</v>
      </c>
      <c r="D179" s="37">
        <f t="shared" ca="1" si="103"/>
        <v>0.03</v>
      </c>
      <c r="E179" s="38">
        <f t="shared" ca="1" si="77"/>
        <v>332813</v>
      </c>
      <c r="F179" s="39">
        <f t="shared" ca="1" si="79"/>
        <v>110640</v>
      </c>
      <c r="G179" s="40">
        <f t="shared" ca="1" si="80"/>
        <v>50927</v>
      </c>
      <c r="H179" s="40">
        <f t="shared" ca="1" si="81"/>
        <v>59713</v>
      </c>
      <c r="I179" s="41">
        <f t="shared" ca="1" si="82"/>
        <v>20311123</v>
      </c>
      <c r="J179" s="46">
        <f ca="1">IF(C179="","",J173)</f>
        <v>222173</v>
      </c>
      <c r="K179" s="47">
        <f t="shared" ref="K179" ca="1" si="105">IF(C179="","",ROUND(M173*D179/2,0))</f>
        <v>103291</v>
      </c>
      <c r="L179" s="48">
        <f t="shared" ref="L179" ca="1" si="106">IF(C179="","",J179-K179)</f>
        <v>118882</v>
      </c>
      <c r="M179" s="44">
        <f ca="1">IF(C179="","",M173-L179)</f>
        <v>6767166</v>
      </c>
      <c r="N179" s="45">
        <f t="shared" ca="1" si="89"/>
        <v>27078289</v>
      </c>
      <c r="Q179" s="25">
        <f t="shared" ca="1" si="87"/>
        <v>154218</v>
      </c>
      <c r="R179" s="25">
        <f t="shared" ca="1" si="88"/>
        <v>178595</v>
      </c>
    </row>
    <row r="180" spans="2:18">
      <c r="B180" s="100"/>
      <c r="C180" s="36">
        <f t="shared" ca="1" si="86"/>
        <v>163</v>
      </c>
      <c r="D180" s="37">
        <f t="shared" ca="1" si="103"/>
        <v>0.03</v>
      </c>
      <c r="E180" s="38">
        <f t="shared" ca="1" si="77"/>
        <v>110640</v>
      </c>
      <c r="F180" s="39">
        <f t="shared" ca="1" si="79"/>
        <v>110640</v>
      </c>
      <c r="G180" s="40">
        <f t="shared" ca="1" si="80"/>
        <v>50778</v>
      </c>
      <c r="H180" s="40">
        <f t="shared" ca="1" si="81"/>
        <v>59862</v>
      </c>
      <c r="I180" s="41">
        <f t="shared" ca="1" si="82"/>
        <v>20251261</v>
      </c>
      <c r="J180" s="42"/>
      <c r="K180" s="43"/>
      <c r="L180" s="43"/>
      <c r="M180" s="44">
        <f ca="1">IF(C180="","",M179)</f>
        <v>6767166</v>
      </c>
      <c r="N180" s="45">
        <f t="shared" ca="1" si="89"/>
        <v>27018427</v>
      </c>
      <c r="Q180" s="25">
        <f t="shared" ca="1" si="87"/>
        <v>50778</v>
      </c>
      <c r="R180" s="25">
        <f t="shared" ca="1" si="88"/>
        <v>59862</v>
      </c>
    </row>
    <row r="181" spans="2:18">
      <c r="B181" s="100"/>
      <c r="C181" s="36">
        <f t="shared" ca="1" si="86"/>
        <v>164</v>
      </c>
      <c r="D181" s="37">
        <f t="shared" ca="1" si="103"/>
        <v>0.03</v>
      </c>
      <c r="E181" s="38">
        <f t="shared" ca="1" si="77"/>
        <v>110640</v>
      </c>
      <c r="F181" s="39">
        <f t="shared" ca="1" si="79"/>
        <v>110640</v>
      </c>
      <c r="G181" s="40">
        <f t="shared" ca="1" si="80"/>
        <v>50628</v>
      </c>
      <c r="H181" s="40">
        <f t="shared" ca="1" si="81"/>
        <v>60012</v>
      </c>
      <c r="I181" s="41">
        <f t="shared" ca="1" si="82"/>
        <v>20191249</v>
      </c>
      <c r="J181" s="42"/>
      <c r="K181" s="43"/>
      <c r="L181" s="43"/>
      <c r="M181" s="44">
        <f t="shared" ref="M181:M184" ca="1" si="107">IF(C181="","",M180)</f>
        <v>6767166</v>
      </c>
      <c r="N181" s="45">
        <f t="shared" ca="1" si="89"/>
        <v>26958415</v>
      </c>
      <c r="Q181" s="25">
        <f t="shared" ca="1" si="87"/>
        <v>50628</v>
      </c>
      <c r="R181" s="25">
        <f t="shared" ca="1" si="88"/>
        <v>60012</v>
      </c>
    </row>
    <row r="182" spans="2:18">
      <c r="B182" s="100"/>
      <c r="C182" s="36">
        <f t="shared" ca="1" si="86"/>
        <v>165</v>
      </c>
      <c r="D182" s="37">
        <f t="shared" ca="1" si="103"/>
        <v>0.03</v>
      </c>
      <c r="E182" s="38">
        <f t="shared" ca="1" si="77"/>
        <v>110640</v>
      </c>
      <c r="F182" s="39">
        <f t="shared" ca="1" si="79"/>
        <v>110640</v>
      </c>
      <c r="G182" s="40">
        <f t="shared" ca="1" si="80"/>
        <v>50478</v>
      </c>
      <c r="H182" s="40">
        <f t="shared" ca="1" si="81"/>
        <v>60162</v>
      </c>
      <c r="I182" s="41">
        <f t="shared" ca="1" si="82"/>
        <v>20131087</v>
      </c>
      <c r="J182" s="42"/>
      <c r="K182" s="43"/>
      <c r="L182" s="43"/>
      <c r="M182" s="44">
        <f t="shared" ca="1" si="107"/>
        <v>6767166</v>
      </c>
      <c r="N182" s="45">
        <f t="shared" ca="1" si="89"/>
        <v>26898253</v>
      </c>
      <c r="Q182" s="25">
        <f t="shared" ca="1" si="87"/>
        <v>50478</v>
      </c>
      <c r="R182" s="25">
        <f t="shared" ca="1" si="88"/>
        <v>60162</v>
      </c>
    </row>
    <row r="183" spans="2:18">
      <c r="B183" s="100"/>
      <c r="C183" s="36">
        <f t="shared" ca="1" si="86"/>
        <v>166</v>
      </c>
      <c r="D183" s="37">
        <f t="shared" ca="1" si="103"/>
        <v>0.03</v>
      </c>
      <c r="E183" s="38">
        <f t="shared" ca="1" si="77"/>
        <v>110640</v>
      </c>
      <c r="F183" s="39">
        <f t="shared" ca="1" si="79"/>
        <v>110640</v>
      </c>
      <c r="G183" s="40">
        <f t="shared" ca="1" si="80"/>
        <v>50328</v>
      </c>
      <c r="H183" s="40">
        <f t="shared" ca="1" si="81"/>
        <v>60312</v>
      </c>
      <c r="I183" s="41">
        <f t="shared" ca="1" si="82"/>
        <v>20070775</v>
      </c>
      <c r="J183" s="42"/>
      <c r="K183" s="43"/>
      <c r="L183" s="43"/>
      <c r="M183" s="44">
        <f t="shared" ca="1" si="107"/>
        <v>6767166</v>
      </c>
      <c r="N183" s="45">
        <f t="shared" ca="1" si="89"/>
        <v>26837941</v>
      </c>
      <c r="Q183" s="25">
        <f t="shared" ca="1" si="87"/>
        <v>50328</v>
      </c>
      <c r="R183" s="25">
        <f t="shared" ca="1" si="88"/>
        <v>60312</v>
      </c>
    </row>
    <row r="184" spans="2:18">
      <c r="B184" s="100"/>
      <c r="C184" s="36">
        <f t="shared" ca="1" si="86"/>
        <v>167</v>
      </c>
      <c r="D184" s="37">
        <f t="shared" ca="1" si="103"/>
        <v>0.03</v>
      </c>
      <c r="E184" s="38">
        <f t="shared" ca="1" si="77"/>
        <v>110640</v>
      </c>
      <c r="F184" s="39">
        <f t="shared" ca="1" si="79"/>
        <v>110640</v>
      </c>
      <c r="G184" s="40">
        <f t="shared" ca="1" si="80"/>
        <v>50177</v>
      </c>
      <c r="H184" s="40">
        <f t="shared" ca="1" si="81"/>
        <v>60463</v>
      </c>
      <c r="I184" s="41">
        <f t="shared" ca="1" si="82"/>
        <v>20010312</v>
      </c>
      <c r="J184" s="42"/>
      <c r="K184" s="43"/>
      <c r="L184" s="43"/>
      <c r="M184" s="44">
        <f t="shared" ca="1" si="107"/>
        <v>6767166</v>
      </c>
      <c r="N184" s="45">
        <f t="shared" ca="1" si="89"/>
        <v>26777478</v>
      </c>
      <c r="Q184" s="25">
        <f t="shared" ca="1" si="87"/>
        <v>50177</v>
      </c>
      <c r="R184" s="25">
        <f t="shared" ca="1" si="88"/>
        <v>60463</v>
      </c>
    </row>
    <row r="185" spans="2:18">
      <c r="B185" s="101"/>
      <c r="C185" s="49">
        <f t="shared" ca="1" si="86"/>
        <v>168</v>
      </c>
      <c r="D185" s="50">
        <f ca="1">IF(C185="","",VLOOKUP(C185/12,$H$6:$J$12,3,TRUE))</f>
        <v>0.03</v>
      </c>
      <c r="E185" s="51">
        <f t="shared" ca="1" si="77"/>
        <v>332813</v>
      </c>
      <c r="F185" s="52">
        <f ca="1">IF(C185="","",IF($E$8*12=C185,I184+G185,F184))</f>
        <v>110640</v>
      </c>
      <c r="G185" s="53">
        <f t="shared" ca="1" si="80"/>
        <v>50026</v>
      </c>
      <c r="H185" s="53">
        <f ca="1">IF(C185="","",IF($E$8*12=C185,I184,F185-G185))</f>
        <v>60614</v>
      </c>
      <c r="I185" s="54">
        <f t="shared" ca="1" si="82"/>
        <v>19949698</v>
      </c>
      <c r="J185" s="55">
        <f ca="1">IF(C185="","",IF($E$8*12=C185,M184+K185,J179))</f>
        <v>222173</v>
      </c>
      <c r="K185" s="56">
        <f ca="1">IF(C185="","",ROUND(M179*D185/2,0))</f>
        <v>101507</v>
      </c>
      <c r="L185" s="57">
        <f ca="1">IF(C185="","",IF($E$8*2=C185/6,M184,J185-K185))</f>
        <v>120666</v>
      </c>
      <c r="M185" s="58">
        <f ca="1">IF(C185="","",M179-L185)</f>
        <v>6646500</v>
      </c>
      <c r="N185" s="59">
        <f t="shared" ca="1" si="89"/>
        <v>26596198</v>
      </c>
      <c r="Q185" s="25">
        <f t="shared" ca="1" si="87"/>
        <v>151533</v>
      </c>
      <c r="R185" s="25">
        <f t="shared" ca="1" si="88"/>
        <v>181280</v>
      </c>
    </row>
    <row r="186" spans="2:18">
      <c r="B186" s="99" t="str">
        <f t="shared" ref="B186" ca="1" si="108">IF(C186="","",C197/12&amp;"年目")</f>
        <v>15年目</v>
      </c>
      <c r="C186" s="26">
        <f t="shared" ca="1" si="86"/>
        <v>169</v>
      </c>
      <c r="D186" s="27">
        <f t="shared" ref="D186:D196" ca="1" si="109">D187</f>
        <v>0.03</v>
      </c>
      <c r="E186" s="28">
        <f t="shared" ca="1" si="77"/>
        <v>110640</v>
      </c>
      <c r="F186" s="29">
        <f t="shared" ca="1" si="79"/>
        <v>110640</v>
      </c>
      <c r="G186" s="30">
        <f t="shared" ca="1" si="80"/>
        <v>49874</v>
      </c>
      <c r="H186" s="30">
        <f t="shared" ca="1" si="81"/>
        <v>60766</v>
      </c>
      <c r="I186" s="31">
        <f t="shared" ca="1" si="82"/>
        <v>19888932</v>
      </c>
      <c r="J186" s="32"/>
      <c r="K186" s="33"/>
      <c r="L186" s="33"/>
      <c r="M186" s="34">
        <f ca="1">IF(C186="","",M185)</f>
        <v>6646500</v>
      </c>
      <c r="N186" s="35">
        <f t="shared" ca="1" si="89"/>
        <v>26535432</v>
      </c>
      <c r="Q186" s="25">
        <f t="shared" ca="1" si="87"/>
        <v>49874</v>
      </c>
      <c r="R186" s="25">
        <f t="shared" ca="1" si="88"/>
        <v>60766</v>
      </c>
    </row>
    <row r="187" spans="2:18">
      <c r="B187" s="100"/>
      <c r="C187" s="36">
        <f t="shared" ca="1" si="86"/>
        <v>170</v>
      </c>
      <c r="D187" s="37">
        <f t="shared" ca="1" si="109"/>
        <v>0.03</v>
      </c>
      <c r="E187" s="38">
        <f t="shared" ca="1" si="77"/>
        <v>110640</v>
      </c>
      <c r="F187" s="39">
        <f t="shared" ca="1" si="79"/>
        <v>110640</v>
      </c>
      <c r="G187" s="40">
        <f t="shared" ca="1" si="80"/>
        <v>49722</v>
      </c>
      <c r="H187" s="40">
        <f t="shared" ca="1" si="81"/>
        <v>60918</v>
      </c>
      <c r="I187" s="41">
        <f t="shared" ca="1" si="82"/>
        <v>19828014</v>
      </c>
      <c r="J187" s="42"/>
      <c r="K187" s="43"/>
      <c r="L187" s="43"/>
      <c r="M187" s="44">
        <f t="shared" ref="M187:M190" ca="1" si="110">IF(C187="","",M186)</f>
        <v>6646500</v>
      </c>
      <c r="N187" s="45">
        <f t="shared" ca="1" si="89"/>
        <v>26474514</v>
      </c>
      <c r="Q187" s="25">
        <f t="shared" ca="1" si="87"/>
        <v>49722</v>
      </c>
      <c r="R187" s="25">
        <f t="shared" ca="1" si="88"/>
        <v>60918</v>
      </c>
    </row>
    <row r="188" spans="2:18">
      <c r="B188" s="100"/>
      <c r="C188" s="36">
        <f t="shared" ca="1" si="86"/>
        <v>171</v>
      </c>
      <c r="D188" s="37">
        <f t="shared" ca="1" si="109"/>
        <v>0.03</v>
      </c>
      <c r="E188" s="38">
        <f t="shared" ca="1" si="77"/>
        <v>110640</v>
      </c>
      <c r="F188" s="39">
        <f t="shared" ca="1" si="79"/>
        <v>110640</v>
      </c>
      <c r="G188" s="40">
        <f t="shared" ca="1" si="80"/>
        <v>49570</v>
      </c>
      <c r="H188" s="40">
        <f t="shared" ca="1" si="81"/>
        <v>61070</v>
      </c>
      <c r="I188" s="41">
        <f t="shared" ca="1" si="82"/>
        <v>19766944</v>
      </c>
      <c r="J188" s="42"/>
      <c r="K188" s="43"/>
      <c r="L188" s="43"/>
      <c r="M188" s="44">
        <f t="shared" ca="1" si="110"/>
        <v>6646500</v>
      </c>
      <c r="N188" s="45">
        <f t="shared" ca="1" si="89"/>
        <v>26413444</v>
      </c>
      <c r="Q188" s="25">
        <f t="shared" ca="1" si="87"/>
        <v>49570</v>
      </c>
      <c r="R188" s="25">
        <f t="shared" ca="1" si="88"/>
        <v>61070</v>
      </c>
    </row>
    <row r="189" spans="2:18">
      <c r="B189" s="100"/>
      <c r="C189" s="36">
        <f t="shared" ca="1" si="86"/>
        <v>172</v>
      </c>
      <c r="D189" s="37">
        <f t="shared" ca="1" si="109"/>
        <v>0.03</v>
      </c>
      <c r="E189" s="38">
        <f t="shared" ca="1" si="77"/>
        <v>110640</v>
      </c>
      <c r="F189" s="39">
        <f t="shared" ca="1" si="79"/>
        <v>110640</v>
      </c>
      <c r="G189" s="40">
        <f t="shared" ca="1" si="80"/>
        <v>49417</v>
      </c>
      <c r="H189" s="40">
        <f t="shared" ca="1" si="81"/>
        <v>61223</v>
      </c>
      <c r="I189" s="41">
        <f t="shared" ca="1" si="82"/>
        <v>19705721</v>
      </c>
      <c r="J189" s="42"/>
      <c r="K189" s="43"/>
      <c r="L189" s="43"/>
      <c r="M189" s="44">
        <f t="shared" ca="1" si="110"/>
        <v>6646500</v>
      </c>
      <c r="N189" s="45">
        <f t="shared" ca="1" si="89"/>
        <v>26352221</v>
      </c>
      <c r="Q189" s="25">
        <f t="shared" ca="1" si="87"/>
        <v>49417</v>
      </c>
      <c r="R189" s="25">
        <f t="shared" ca="1" si="88"/>
        <v>61223</v>
      </c>
    </row>
    <row r="190" spans="2:18">
      <c r="B190" s="100"/>
      <c r="C190" s="36">
        <f t="shared" ca="1" si="86"/>
        <v>173</v>
      </c>
      <c r="D190" s="37">
        <f t="shared" ca="1" si="109"/>
        <v>0.03</v>
      </c>
      <c r="E190" s="38">
        <f t="shared" ca="1" si="77"/>
        <v>110640</v>
      </c>
      <c r="F190" s="39">
        <f t="shared" ca="1" si="79"/>
        <v>110640</v>
      </c>
      <c r="G190" s="40">
        <f t="shared" ca="1" si="80"/>
        <v>49264</v>
      </c>
      <c r="H190" s="40">
        <f t="shared" ca="1" si="81"/>
        <v>61376</v>
      </c>
      <c r="I190" s="41">
        <f t="shared" ca="1" si="82"/>
        <v>19644345</v>
      </c>
      <c r="J190" s="42"/>
      <c r="K190" s="43"/>
      <c r="L190" s="43"/>
      <c r="M190" s="44">
        <f t="shared" ca="1" si="110"/>
        <v>6646500</v>
      </c>
      <c r="N190" s="45">
        <f t="shared" ca="1" si="89"/>
        <v>26290845</v>
      </c>
      <c r="Q190" s="25">
        <f t="shared" ca="1" si="87"/>
        <v>49264</v>
      </c>
      <c r="R190" s="25">
        <f t="shared" ca="1" si="88"/>
        <v>61376</v>
      </c>
    </row>
    <row r="191" spans="2:18">
      <c r="B191" s="100"/>
      <c r="C191" s="36">
        <f t="shared" ca="1" si="86"/>
        <v>174</v>
      </c>
      <c r="D191" s="37">
        <f t="shared" ca="1" si="109"/>
        <v>0.03</v>
      </c>
      <c r="E191" s="38">
        <f t="shared" ca="1" si="77"/>
        <v>332813</v>
      </c>
      <c r="F191" s="39">
        <f t="shared" ca="1" si="79"/>
        <v>110640</v>
      </c>
      <c r="G191" s="40">
        <f t="shared" ca="1" si="80"/>
        <v>49111</v>
      </c>
      <c r="H191" s="40">
        <f t="shared" ca="1" si="81"/>
        <v>61529</v>
      </c>
      <c r="I191" s="41">
        <f t="shared" ca="1" si="82"/>
        <v>19582816</v>
      </c>
      <c r="J191" s="46">
        <f ca="1">IF(C191="","",J185)</f>
        <v>222173</v>
      </c>
      <c r="K191" s="47">
        <f t="shared" ref="K191" ca="1" si="111">IF(C191="","",ROUND(M185*D191/2,0))</f>
        <v>99698</v>
      </c>
      <c r="L191" s="48">
        <f t="shared" ref="L191" ca="1" si="112">IF(C191="","",J191-K191)</f>
        <v>122475</v>
      </c>
      <c r="M191" s="44">
        <f ca="1">IF(C191="","",M185-L191)</f>
        <v>6524025</v>
      </c>
      <c r="N191" s="45">
        <f t="shared" ca="1" si="89"/>
        <v>26106841</v>
      </c>
      <c r="Q191" s="25">
        <f t="shared" ca="1" si="87"/>
        <v>148809</v>
      </c>
      <c r="R191" s="25">
        <f t="shared" ca="1" si="88"/>
        <v>184004</v>
      </c>
    </row>
    <row r="192" spans="2:18">
      <c r="B192" s="100"/>
      <c r="C192" s="36">
        <f t="shared" ca="1" si="86"/>
        <v>175</v>
      </c>
      <c r="D192" s="37">
        <f t="shared" ca="1" si="109"/>
        <v>0.03</v>
      </c>
      <c r="E192" s="38">
        <f t="shared" ca="1" si="77"/>
        <v>110640</v>
      </c>
      <c r="F192" s="39">
        <f t="shared" ca="1" si="79"/>
        <v>110640</v>
      </c>
      <c r="G192" s="40">
        <f t="shared" ca="1" si="80"/>
        <v>48957</v>
      </c>
      <c r="H192" s="40">
        <f t="shared" ca="1" si="81"/>
        <v>61683</v>
      </c>
      <c r="I192" s="41">
        <f t="shared" ca="1" si="82"/>
        <v>19521133</v>
      </c>
      <c r="J192" s="42"/>
      <c r="K192" s="43"/>
      <c r="L192" s="43"/>
      <c r="M192" s="44">
        <f ca="1">IF(C192="","",M191)</f>
        <v>6524025</v>
      </c>
      <c r="N192" s="45">
        <f t="shared" ca="1" si="89"/>
        <v>26045158</v>
      </c>
      <c r="Q192" s="25">
        <f t="shared" ca="1" si="87"/>
        <v>48957</v>
      </c>
      <c r="R192" s="25">
        <f t="shared" ca="1" si="88"/>
        <v>61683</v>
      </c>
    </row>
    <row r="193" spans="2:18">
      <c r="B193" s="100"/>
      <c r="C193" s="36">
        <f t="shared" ca="1" si="86"/>
        <v>176</v>
      </c>
      <c r="D193" s="37">
        <f t="shared" ca="1" si="109"/>
        <v>0.03</v>
      </c>
      <c r="E193" s="38">
        <f t="shared" ca="1" si="77"/>
        <v>110640</v>
      </c>
      <c r="F193" s="39">
        <f t="shared" ca="1" si="79"/>
        <v>110640</v>
      </c>
      <c r="G193" s="40">
        <f t="shared" ca="1" si="80"/>
        <v>48803</v>
      </c>
      <c r="H193" s="40">
        <f t="shared" ca="1" si="81"/>
        <v>61837</v>
      </c>
      <c r="I193" s="41">
        <f t="shared" ca="1" si="82"/>
        <v>19459296</v>
      </c>
      <c r="J193" s="42"/>
      <c r="K193" s="43"/>
      <c r="L193" s="43"/>
      <c r="M193" s="44">
        <f t="shared" ref="M193:M196" ca="1" si="113">IF(C193="","",M192)</f>
        <v>6524025</v>
      </c>
      <c r="N193" s="45">
        <f t="shared" ca="1" si="89"/>
        <v>25983321</v>
      </c>
      <c r="Q193" s="25">
        <f t="shared" ca="1" si="87"/>
        <v>48803</v>
      </c>
      <c r="R193" s="25">
        <f t="shared" ca="1" si="88"/>
        <v>61837</v>
      </c>
    </row>
    <row r="194" spans="2:18">
      <c r="B194" s="100"/>
      <c r="C194" s="36">
        <f t="shared" ca="1" si="86"/>
        <v>177</v>
      </c>
      <c r="D194" s="37">
        <f t="shared" ca="1" si="109"/>
        <v>0.03</v>
      </c>
      <c r="E194" s="38">
        <f t="shared" ca="1" si="77"/>
        <v>110640</v>
      </c>
      <c r="F194" s="39">
        <f t="shared" ca="1" si="79"/>
        <v>110640</v>
      </c>
      <c r="G194" s="40">
        <f t="shared" ca="1" si="80"/>
        <v>48648</v>
      </c>
      <c r="H194" s="40">
        <f t="shared" ca="1" si="81"/>
        <v>61992</v>
      </c>
      <c r="I194" s="41">
        <f t="shared" ca="1" si="82"/>
        <v>19397304</v>
      </c>
      <c r="J194" s="42"/>
      <c r="K194" s="43"/>
      <c r="L194" s="43"/>
      <c r="M194" s="44">
        <f t="shared" ca="1" si="113"/>
        <v>6524025</v>
      </c>
      <c r="N194" s="45">
        <f t="shared" ca="1" si="89"/>
        <v>25921329</v>
      </c>
      <c r="Q194" s="25">
        <f t="shared" ca="1" si="87"/>
        <v>48648</v>
      </c>
      <c r="R194" s="25">
        <f t="shared" ca="1" si="88"/>
        <v>61992</v>
      </c>
    </row>
    <row r="195" spans="2:18">
      <c r="B195" s="100"/>
      <c r="C195" s="36">
        <f t="shared" ca="1" si="86"/>
        <v>178</v>
      </c>
      <c r="D195" s="37">
        <f t="shared" ca="1" si="109"/>
        <v>0.03</v>
      </c>
      <c r="E195" s="38">
        <f t="shared" ca="1" si="77"/>
        <v>110640</v>
      </c>
      <c r="F195" s="39">
        <f t="shared" ca="1" si="79"/>
        <v>110640</v>
      </c>
      <c r="G195" s="40">
        <f t="shared" ca="1" si="80"/>
        <v>48493</v>
      </c>
      <c r="H195" s="40">
        <f t="shared" ca="1" si="81"/>
        <v>62147</v>
      </c>
      <c r="I195" s="41">
        <f t="shared" ca="1" si="82"/>
        <v>19335157</v>
      </c>
      <c r="J195" s="42"/>
      <c r="K195" s="43"/>
      <c r="L195" s="43"/>
      <c r="M195" s="44">
        <f t="shared" ca="1" si="113"/>
        <v>6524025</v>
      </c>
      <c r="N195" s="45">
        <f t="shared" ca="1" si="89"/>
        <v>25859182</v>
      </c>
      <c r="Q195" s="25">
        <f t="shared" ca="1" si="87"/>
        <v>48493</v>
      </c>
      <c r="R195" s="25">
        <f t="shared" ca="1" si="88"/>
        <v>62147</v>
      </c>
    </row>
    <row r="196" spans="2:18">
      <c r="B196" s="100"/>
      <c r="C196" s="36">
        <f t="shared" ca="1" si="86"/>
        <v>179</v>
      </c>
      <c r="D196" s="37">
        <f t="shared" ca="1" si="109"/>
        <v>0.03</v>
      </c>
      <c r="E196" s="38">
        <f t="shared" ca="1" si="77"/>
        <v>110640</v>
      </c>
      <c r="F196" s="39">
        <f t="shared" ca="1" si="79"/>
        <v>110640</v>
      </c>
      <c r="G196" s="40">
        <f t="shared" ca="1" si="80"/>
        <v>48338</v>
      </c>
      <c r="H196" s="40">
        <f t="shared" ca="1" si="81"/>
        <v>62302</v>
      </c>
      <c r="I196" s="41">
        <f t="shared" ca="1" si="82"/>
        <v>19272855</v>
      </c>
      <c r="J196" s="42"/>
      <c r="K196" s="43"/>
      <c r="L196" s="43"/>
      <c r="M196" s="44">
        <f t="shared" ca="1" si="113"/>
        <v>6524025</v>
      </c>
      <c r="N196" s="45">
        <f t="shared" ca="1" si="89"/>
        <v>25796880</v>
      </c>
      <c r="Q196" s="25">
        <f t="shared" ca="1" si="87"/>
        <v>48338</v>
      </c>
      <c r="R196" s="25">
        <f t="shared" ca="1" si="88"/>
        <v>62302</v>
      </c>
    </row>
    <row r="197" spans="2:18">
      <c r="B197" s="101"/>
      <c r="C197" s="49">
        <f t="shared" ca="1" si="86"/>
        <v>180</v>
      </c>
      <c r="D197" s="50">
        <f ca="1">IF(C197="","",VLOOKUP(C197/12,$H$6:$J$12,3,TRUE))</f>
        <v>0.03</v>
      </c>
      <c r="E197" s="51">
        <f t="shared" ca="1" si="77"/>
        <v>332813</v>
      </c>
      <c r="F197" s="52">
        <f ca="1">IF(C197="","",IF($E$8*12=C197,I196+G197,F196))</f>
        <v>110640</v>
      </c>
      <c r="G197" s="53">
        <f t="shared" ca="1" si="80"/>
        <v>48182</v>
      </c>
      <c r="H197" s="53">
        <f ca="1">IF(C197="","",IF($E$8*12=C197,I196,F197-G197))</f>
        <v>62458</v>
      </c>
      <c r="I197" s="54">
        <f t="shared" ca="1" si="82"/>
        <v>19210397</v>
      </c>
      <c r="J197" s="55">
        <f ca="1">IF(C197="","",IF($E$8*12=C197,M196+K197,J191))</f>
        <v>222173</v>
      </c>
      <c r="K197" s="56">
        <f ca="1">IF(C197="","",ROUND(M191*D197/2,0))</f>
        <v>97860</v>
      </c>
      <c r="L197" s="57">
        <f ca="1">IF(C197="","",IF($E$8*2=C197/6,M196,J197-K197))</f>
        <v>124313</v>
      </c>
      <c r="M197" s="58">
        <f ca="1">IF(C197="","",M191-L197)</f>
        <v>6399712</v>
      </c>
      <c r="N197" s="59">
        <f t="shared" ca="1" si="89"/>
        <v>25610109</v>
      </c>
      <c r="Q197" s="25">
        <f t="shared" ca="1" si="87"/>
        <v>146042</v>
      </c>
      <c r="R197" s="25">
        <f t="shared" ca="1" si="88"/>
        <v>186771</v>
      </c>
    </row>
    <row r="198" spans="2:18">
      <c r="B198" s="99" t="str">
        <f t="shared" ref="B198" ca="1" si="114">IF(C198="","",C209/12&amp;"年目")</f>
        <v>16年目</v>
      </c>
      <c r="C198" s="26">
        <f t="shared" ca="1" si="86"/>
        <v>181</v>
      </c>
      <c r="D198" s="27">
        <f t="shared" ref="D198:D208" ca="1" si="115">D199</f>
        <v>0.04</v>
      </c>
      <c r="E198" s="28">
        <f ca="1">IF(C198="","",F198+J198)</f>
        <v>120424</v>
      </c>
      <c r="F198" s="29">
        <f ca="1">IF(C198="","",ROUNDDOWN(-PMT(D198/12,$E$8*12-C197,I197),0))</f>
        <v>120424</v>
      </c>
      <c r="G198" s="30">
        <f ca="1">IF(C198="","",ROUND(I197*D198/12,0))</f>
        <v>64035</v>
      </c>
      <c r="H198" s="30">
        <f ca="1">IF(C198="","",F198-G198)</f>
        <v>56389</v>
      </c>
      <c r="I198" s="31">
        <f ca="1">IF(C198="","",I197-H198)</f>
        <v>19154008</v>
      </c>
      <c r="J198" s="32"/>
      <c r="K198" s="33"/>
      <c r="L198" s="33"/>
      <c r="M198" s="34">
        <f ca="1">IF(C198="","",M197)</f>
        <v>6399712</v>
      </c>
      <c r="N198" s="35">
        <f t="shared" ca="1" si="89"/>
        <v>25553720</v>
      </c>
      <c r="Q198" s="25">
        <f t="shared" ca="1" si="87"/>
        <v>64035</v>
      </c>
      <c r="R198" s="25">
        <f t="shared" ca="1" si="88"/>
        <v>56389</v>
      </c>
    </row>
    <row r="199" spans="2:18">
      <c r="B199" s="100"/>
      <c r="C199" s="36">
        <f t="shared" ca="1" si="86"/>
        <v>182</v>
      </c>
      <c r="D199" s="37">
        <f t="shared" ca="1" si="115"/>
        <v>0.04</v>
      </c>
      <c r="E199" s="38">
        <f t="shared" ref="E199:E257" ca="1" si="116">IF(C199="","",F199+J199)</f>
        <v>120424</v>
      </c>
      <c r="F199" s="39">
        <f ca="1">IF(C199="","",F198)</f>
        <v>120424</v>
      </c>
      <c r="G199" s="40">
        <f ca="1">IF(C199="","",ROUND(I198*D199/12,0))</f>
        <v>63847</v>
      </c>
      <c r="H199" s="40">
        <f ca="1">IF(C199="","",F199-G199)</f>
        <v>56577</v>
      </c>
      <c r="I199" s="41">
        <f ca="1">IF(C199="","",I198-H199)</f>
        <v>19097431</v>
      </c>
      <c r="J199" s="42"/>
      <c r="K199" s="43"/>
      <c r="L199" s="43"/>
      <c r="M199" s="44">
        <f t="shared" ref="M199:M202" ca="1" si="117">IF(C199="","",M198)</f>
        <v>6399712</v>
      </c>
      <c r="N199" s="45">
        <f t="shared" ca="1" si="89"/>
        <v>25497143</v>
      </c>
      <c r="Q199" s="25">
        <f t="shared" ca="1" si="87"/>
        <v>63847</v>
      </c>
      <c r="R199" s="25">
        <f t="shared" ca="1" si="88"/>
        <v>56577</v>
      </c>
    </row>
    <row r="200" spans="2:18">
      <c r="B200" s="100"/>
      <c r="C200" s="36">
        <f t="shared" ca="1" si="86"/>
        <v>183</v>
      </c>
      <c r="D200" s="37">
        <f t="shared" ca="1" si="115"/>
        <v>0.04</v>
      </c>
      <c r="E200" s="38">
        <f t="shared" ca="1" si="116"/>
        <v>120424</v>
      </c>
      <c r="F200" s="39">
        <f t="shared" ref="F200:F256" ca="1" si="118">IF(C200="","",F199)</f>
        <v>120424</v>
      </c>
      <c r="G200" s="40">
        <f t="shared" ref="G200:G257" ca="1" si="119">IF(C200="","",ROUND(I199*D200/12,0))</f>
        <v>63658</v>
      </c>
      <c r="H200" s="40">
        <f t="shared" ref="H200:H256" ca="1" si="120">IF(C200="","",F200-G200)</f>
        <v>56766</v>
      </c>
      <c r="I200" s="41">
        <f t="shared" ref="I200:I257" ca="1" si="121">IF(C200="","",I199-H200)</f>
        <v>19040665</v>
      </c>
      <c r="J200" s="42"/>
      <c r="K200" s="43"/>
      <c r="L200" s="43"/>
      <c r="M200" s="44">
        <f t="shared" ca="1" si="117"/>
        <v>6399712</v>
      </c>
      <c r="N200" s="45">
        <f t="shared" ca="1" si="89"/>
        <v>25440377</v>
      </c>
      <c r="Q200" s="25">
        <f t="shared" ca="1" si="87"/>
        <v>63658</v>
      </c>
      <c r="R200" s="25">
        <f t="shared" ca="1" si="88"/>
        <v>56766</v>
      </c>
    </row>
    <row r="201" spans="2:18">
      <c r="B201" s="100"/>
      <c r="C201" s="36">
        <f t="shared" ca="1" si="86"/>
        <v>184</v>
      </c>
      <c r="D201" s="37">
        <f t="shared" ca="1" si="115"/>
        <v>0.04</v>
      </c>
      <c r="E201" s="38">
        <f t="shared" ca="1" si="116"/>
        <v>120424</v>
      </c>
      <c r="F201" s="39">
        <f t="shared" ca="1" si="118"/>
        <v>120424</v>
      </c>
      <c r="G201" s="40">
        <f t="shared" ca="1" si="119"/>
        <v>63469</v>
      </c>
      <c r="H201" s="40">
        <f t="shared" ca="1" si="120"/>
        <v>56955</v>
      </c>
      <c r="I201" s="41">
        <f t="shared" ca="1" si="121"/>
        <v>18983710</v>
      </c>
      <c r="J201" s="42"/>
      <c r="K201" s="43"/>
      <c r="L201" s="43"/>
      <c r="M201" s="44">
        <f t="shared" ca="1" si="117"/>
        <v>6399712</v>
      </c>
      <c r="N201" s="45">
        <f t="shared" ca="1" si="89"/>
        <v>25383422</v>
      </c>
      <c r="Q201" s="25">
        <f t="shared" ca="1" si="87"/>
        <v>63469</v>
      </c>
      <c r="R201" s="25">
        <f t="shared" ca="1" si="88"/>
        <v>56955</v>
      </c>
    </row>
    <row r="202" spans="2:18">
      <c r="B202" s="100"/>
      <c r="C202" s="36">
        <f t="shared" ca="1" si="86"/>
        <v>185</v>
      </c>
      <c r="D202" s="37">
        <f t="shared" ca="1" si="115"/>
        <v>0.04</v>
      </c>
      <c r="E202" s="38">
        <f t="shared" ca="1" si="116"/>
        <v>120424</v>
      </c>
      <c r="F202" s="39">
        <f t="shared" ca="1" si="118"/>
        <v>120424</v>
      </c>
      <c r="G202" s="40">
        <f t="shared" ca="1" si="119"/>
        <v>63279</v>
      </c>
      <c r="H202" s="40">
        <f t="shared" ca="1" si="120"/>
        <v>57145</v>
      </c>
      <c r="I202" s="41">
        <f t="shared" ca="1" si="121"/>
        <v>18926565</v>
      </c>
      <c r="J202" s="42"/>
      <c r="K202" s="43"/>
      <c r="L202" s="43"/>
      <c r="M202" s="44">
        <f t="shared" ca="1" si="117"/>
        <v>6399712</v>
      </c>
      <c r="N202" s="45">
        <f t="shared" ca="1" si="89"/>
        <v>25326277</v>
      </c>
      <c r="Q202" s="25">
        <f t="shared" ca="1" si="87"/>
        <v>63279</v>
      </c>
      <c r="R202" s="25">
        <f t="shared" ca="1" si="88"/>
        <v>57145</v>
      </c>
    </row>
    <row r="203" spans="2:18">
      <c r="B203" s="100"/>
      <c r="C203" s="36">
        <f t="shared" ca="1" si="86"/>
        <v>186</v>
      </c>
      <c r="D203" s="37">
        <f t="shared" ca="1" si="115"/>
        <v>0.04</v>
      </c>
      <c r="E203" s="38">
        <f t="shared" ca="1" si="116"/>
        <v>362464</v>
      </c>
      <c r="F203" s="39">
        <f t="shared" ca="1" si="118"/>
        <v>120424</v>
      </c>
      <c r="G203" s="40">
        <f t="shared" ca="1" si="119"/>
        <v>63089</v>
      </c>
      <c r="H203" s="40">
        <f t="shared" ca="1" si="120"/>
        <v>57335</v>
      </c>
      <c r="I203" s="41">
        <f t="shared" ca="1" si="121"/>
        <v>18869230</v>
      </c>
      <c r="J203" s="46">
        <f ca="1">IF(C203="","",ROUNDDOWN(-PMT(D203/2,($E$8-C197/12)*2,M197),0))</f>
        <v>242040</v>
      </c>
      <c r="K203" s="47">
        <f t="shared" ref="K203" ca="1" si="122">IF(C203="","",ROUND(M197*D203/2,0))</f>
        <v>127994</v>
      </c>
      <c r="L203" s="48">
        <f t="shared" ref="L203" ca="1" si="123">IF(C203="","",J203-K203)</f>
        <v>114046</v>
      </c>
      <c r="M203" s="44">
        <f ca="1">IF(C203="","",M197-L203)</f>
        <v>6285666</v>
      </c>
      <c r="N203" s="45">
        <f t="shared" ca="1" si="89"/>
        <v>25154896</v>
      </c>
      <c r="Q203" s="25">
        <f t="shared" ca="1" si="87"/>
        <v>191083</v>
      </c>
      <c r="R203" s="25">
        <f t="shared" ca="1" si="88"/>
        <v>171381</v>
      </c>
    </row>
    <row r="204" spans="2:18">
      <c r="B204" s="100"/>
      <c r="C204" s="36">
        <f t="shared" ca="1" si="86"/>
        <v>187</v>
      </c>
      <c r="D204" s="37">
        <f t="shared" ca="1" si="115"/>
        <v>0.04</v>
      </c>
      <c r="E204" s="38">
        <f t="shared" ca="1" si="116"/>
        <v>120424</v>
      </c>
      <c r="F204" s="39">
        <f t="shared" ca="1" si="118"/>
        <v>120424</v>
      </c>
      <c r="G204" s="40">
        <f t="shared" ca="1" si="119"/>
        <v>62897</v>
      </c>
      <c r="H204" s="40">
        <f t="shared" ca="1" si="120"/>
        <v>57527</v>
      </c>
      <c r="I204" s="41">
        <f t="shared" ca="1" si="121"/>
        <v>18811703</v>
      </c>
      <c r="J204" s="42"/>
      <c r="K204" s="43"/>
      <c r="L204" s="43"/>
      <c r="M204" s="44">
        <f ca="1">IF(C204="","",M203)</f>
        <v>6285666</v>
      </c>
      <c r="N204" s="45">
        <f t="shared" ca="1" si="89"/>
        <v>25097369</v>
      </c>
      <c r="Q204" s="25">
        <f t="shared" ca="1" si="87"/>
        <v>62897</v>
      </c>
      <c r="R204" s="25">
        <f t="shared" ca="1" si="88"/>
        <v>57527</v>
      </c>
    </row>
    <row r="205" spans="2:18">
      <c r="B205" s="100"/>
      <c r="C205" s="36">
        <f t="shared" ca="1" si="86"/>
        <v>188</v>
      </c>
      <c r="D205" s="37">
        <f t="shared" ca="1" si="115"/>
        <v>0.04</v>
      </c>
      <c r="E205" s="38">
        <f t="shared" ca="1" si="116"/>
        <v>120424</v>
      </c>
      <c r="F205" s="39">
        <f t="shared" ca="1" si="118"/>
        <v>120424</v>
      </c>
      <c r="G205" s="40">
        <f t="shared" ca="1" si="119"/>
        <v>62706</v>
      </c>
      <c r="H205" s="40">
        <f t="shared" ca="1" si="120"/>
        <v>57718</v>
      </c>
      <c r="I205" s="41">
        <f t="shared" ca="1" si="121"/>
        <v>18753985</v>
      </c>
      <c r="J205" s="42"/>
      <c r="K205" s="43"/>
      <c r="L205" s="43"/>
      <c r="M205" s="44">
        <f t="shared" ref="M205:M208" ca="1" si="124">IF(C205="","",M204)</f>
        <v>6285666</v>
      </c>
      <c r="N205" s="45">
        <f t="shared" ca="1" si="89"/>
        <v>25039651</v>
      </c>
      <c r="Q205" s="25">
        <f t="shared" ca="1" si="87"/>
        <v>62706</v>
      </c>
      <c r="R205" s="25">
        <f t="shared" ca="1" si="88"/>
        <v>57718</v>
      </c>
    </row>
    <row r="206" spans="2:18">
      <c r="B206" s="100"/>
      <c r="C206" s="36">
        <f t="shared" ca="1" si="86"/>
        <v>189</v>
      </c>
      <c r="D206" s="37">
        <f t="shared" ca="1" si="115"/>
        <v>0.04</v>
      </c>
      <c r="E206" s="38">
        <f t="shared" ca="1" si="116"/>
        <v>120424</v>
      </c>
      <c r="F206" s="39">
        <f t="shared" ca="1" si="118"/>
        <v>120424</v>
      </c>
      <c r="G206" s="40">
        <f t="shared" ca="1" si="119"/>
        <v>62513</v>
      </c>
      <c r="H206" s="40">
        <f t="shared" ca="1" si="120"/>
        <v>57911</v>
      </c>
      <c r="I206" s="41">
        <f t="shared" ca="1" si="121"/>
        <v>18696074</v>
      </c>
      <c r="J206" s="42"/>
      <c r="K206" s="43"/>
      <c r="L206" s="43"/>
      <c r="M206" s="44">
        <f t="shared" ca="1" si="124"/>
        <v>6285666</v>
      </c>
      <c r="N206" s="45">
        <f t="shared" ca="1" si="89"/>
        <v>24981740</v>
      </c>
      <c r="Q206" s="25">
        <f t="shared" ca="1" si="87"/>
        <v>62513</v>
      </c>
      <c r="R206" s="25">
        <f t="shared" ca="1" si="88"/>
        <v>57911</v>
      </c>
    </row>
    <row r="207" spans="2:18">
      <c r="B207" s="100"/>
      <c r="C207" s="36">
        <f t="shared" ca="1" si="86"/>
        <v>190</v>
      </c>
      <c r="D207" s="37">
        <f t="shared" ca="1" si="115"/>
        <v>0.04</v>
      </c>
      <c r="E207" s="38">
        <f t="shared" ca="1" si="116"/>
        <v>120424</v>
      </c>
      <c r="F207" s="39">
        <f t="shared" ca="1" si="118"/>
        <v>120424</v>
      </c>
      <c r="G207" s="40">
        <f t="shared" ca="1" si="119"/>
        <v>62320</v>
      </c>
      <c r="H207" s="40">
        <f t="shared" ca="1" si="120"/>
        <v>58104</v>
      </c>
      <c r="I207" s="41">
        <f t="shared" ca="1" si="121"/>
        <v>18637970</v>
      </c>
      <c r="J207" s="42"/>
      <c r="K207" s="43"/>
      <c r="L207" s="43"/>
      <c r="M207" s="44">
        <f t="shared" ca="1" si="124"/>
        <v>6285666</v>
      </c>
      <c r="N207" s="45">
        <f t="shared" ca="1" si="89"/>
        <v>24923636</v>
      </c>
      <c r="Q207" s="25">
        <f t="shared" ca="1" si="87"/>
        <v>62320</v>
      </c>
      <c r="R207" s="25">
        <f t="shared" ca="1" si="88"/>
        <v>58104</v>
      </c>
    </row>
    <row r="208" spans="2:18">
      <c r="B208" s="100"/>
      <c r="C208" s="36">
        <f t="shared" ca="1" si="86"/>
        <v>191</v>
      </c>
      <c r="D208" s="37">
        <f t="shared" ca="1" si="115"/>
        <v>0.04</v>
      </c>
      <c r="E208" s="38">
        <f t="shared" ca="1" si="116"/>
        <v>120424</v>
      </c>
      <c r="F208" s="39">
        <f t="shared" ca="1" si="118"/>
        <v>120424</v>
      </c>
      <c r="G208" s="40">
        <f t="shared" ca="1" si="119"/>
        <v>62127</v>
      </c>
      <c r="H208" s="40">
        <f t="shared" ca="1" si="120"/>
        <v>58297</v>
      </c>
      <c r="I208" s="41">
        <f t="shared" ca="1" si="121"/>
        <v>18579673</v>
      </c>
      <c r="J208" s="42"/>
      <c r="K208" s="43"/>
      <c r="L208" s="43"/>
      <c r="M208" s="44">
        <f t="shared" ca="1" si="124"/>
        <v>6285666</v>
      </c>
      <c r="N208" s="45">
        <f t="shared" ca="1" si="89"/>
        <v>24865339</v>
      </c>
      <c r="Q208" s="25">
        <f t="shared" ca="1" si="87"/>
        <v>62127</v>
      </c>
      <c r="R208" s="25">
        <f t="shared" ca="1" si="88"/>
        <v>58297</v>
      </c>
    </row>
    <row r="209" spans="2:18">
      <c r="B209" s="101"/>
      <c r="C209" s="49">
        <f t="shared" ca="1" si="86"/>
        <v>192</v>
      </c>
      <c r="D209" s="50">
        <f ca="1">IF(C209="","",VLOOKUP(C209/12,$H$6:$J$12,3,TRUE))</f>
        <v>0.04</v>
      </c>
      <c r="E209" s="51">
        <f t="shared" ca="1" si="116"/>
        <v>362464</v>
      </c>
      <c r="F209" s="52">
        <f ca="1">IF(C209="","",IF($E$8*12=C209,I208+G209,F208))</f>
        <v>120424</v>
      </c>
      <c r="G209" s="53">
        <f t="shared" ca="1" si="119"/>
        <v>61932</v>
      </c>
      <c r="H209" s="53">
        <f ca="1">IF(C209="","",IF($E$8*12=C209,I208,F209-G209))</f>
        <v>58492</v>
      </c>
      <c r="I209" s="54">
        <f t="shared" ca="1" si="121"/>
        <v>18521181</v>
      </c>
      <c r="J209" s="55">
        <f ca="1">IF(C209="","",IF($E$8*12=C209,M208+K209,J203))</f>
        <v>242040</v>
      </c>
      <c r="K209" s="56">
        <f ca="1">IF(C209="","",ROUND(M203*D209/2,0))</f>
        <v>125713</v>
      </c>
      <c r="L209" s="57">
        <f ca="1">IF(C209="","",IF($E$8*2=C209/6,M208,J209-K209))</f>
        <v>116327</v>
      </c>
      <c r="M209" s="58">
        <f ca="1">IF(C209="","",M203-L209)</f>
        <v>6169339</v>
      </c>
      <c r="N209" s="59">
        <f t="shared" ca="1" si="89"/>
        <v>24690520</v>
      </c>
      <c r="Q209" s="25">
        <f t="shared" ca="1" si="87"/>
        <v>187645</v>
      </c>
      <c r="R209" s="25">
        <f t="shared" ca="1" si="88"/>
        <v>174819</v>
      </c>
    </row>
    <row r="210" spans="2:18">
      <c r="B210" s="99" t="str">
        <f t="shared" ref="B210" ca="1" si="125">IF(C210="","",C221/12&amp;"年目")</f>
        <v>17年目</v>
      </c>
      <c r="C210" s="26">
        <f t="shared" ca="1" si="86"/>
        <v>193</v>
      </c>
      <c r="D210" s="27">
        <f t="shared" ref="D210:D220" ca="1" si="126">D211</f>
        <v>0.04</v>
      </c>
      <c r="E210" s="28">
        <f t="shared" ca="1" si="116"/>
        <v>120424</v>
      </c>
      <c r="F210" s="29">
        <f t="shared" ca="1" si="118"/>
        <v>120424</v>
      </c>
      <c r="G210" s="30">
        <f t="shared" ca="1" si="119"/>
        <v>61737</v>
      </c>
      <c r="H210" s="30">
        <f t="shared" ca="1" si="120"/>
        <v>58687</v>
      </c>
      <c r="I210" s="31">
        <f t="shared" ca="1" si="121"/>
        <v>18462494</v>
      </c>
      <c r="J210" s="32"/>
      <c r="K210" s="33"/>
      <c r="L210" s="33"/>
      <c r="M210" s="34">
        <f ca="1">IF(C210="","",M209)</f>
        <v>6169339</v>
      </c>
      <c r="N210" s="35">
        <f t="shared" ca="1" si="89"/>
        <v>24631833</v>
      </c>
      <c r="Q210" s="25">
        <f t="shared" ca="1" si="87"/>
        <v>61737</v>
      </c>
      <c r="R210" s="25">
        <f t="shared" ca="1" si="88"/>
        <v>58687</v>
      </c>
    </row>
    <row r="211" spans="2:18">
      <c r="B211" s="100"/>
      <c r="C211" s="36">
        <f t="shared" ref="C211:C274" ca="1" si="127">IF(C210="","",IF($E$8*12&lt;C210+1,"",C210+1))</f>
        <v>194</v>
      </c>
      <c r="D211" s="37">
        <f t="shared" ca="1" si="126"/>
        <v>0.04</v>
      </c>
      <c r="E211" s="38">
        <f t="shared" ca="1" si="116"/>
        <v>120424</v>
      </c>
      <c r="F211" s="39">
        <f t="shared" ca="1" si="118"/>
        <v>120424</v>
      </c>
      <c r="G211" s="40">
        <f t="shared" ca="1" si="119"/>
        <v>61542</v>
      </c>
      <c r="H211" s="40">
        <f t="shared" ca="1" si="120"/>
        <v>58882</v>
      </c>
      <c r="I211" s="41">
        <f t="shared" ca="1" si="121"/>
        <v>18403612</v>
      </c>
      <c r="J211" s="42"/>
      <c r="K211" s="43"/>
      <c r="L211" s="43"/>
      <c r="M211" s="44">
        <f t="shared" ref="M211:M214" ca="1" si="128">IF(C211="","",M210)</f>
        <v>6169339</v>
      </c>
      <c r="N211" s="45">
        <f t="shared" ca="1" si="89"/>
        <v>24572951</v>
      </c>
      <c r="Q211" s="25">
        <f t="shared" ref="Q211:Q274" ca="1" si="129">IF(C211="","",G211+K211)</f>
        <v>61542</v>
      </c>
      <c r="R211" s="25">
        <f t="shared" ref="R211:R274" ca="1" si="130">IF(C211="","",H211+L211)</f>
        <v>58882</v>
      </c>
    </row>
    <row r="212" spans="2:18">
      <c r="B212" s="100"/>
      <c r="C212" s="36">
        <f t="shared" ca="1" si="127"/>
        <v>195</v>
      </c>
      <c r="D212" s="37">
        <f t="shared" ca="1" si="126"/>
        <v>0.04</v>
      </c>
      <c r="E212" s="38">
        <f t="shared" ca="1" si="116"/>
        <v>120424</v>
      </c>
      <c r="F212" s="39">
        <f t="shared" ca="1" si="118"/>
        <v>120424</v>
      </c>
      <c r="G212" s="40">
        <f t="shared" ca="1" si="119"/>
        <v>61345</v>
      </c>
      <c r="H212" s="40">
        <f t="shared" ca="1" si="120"/>
        <v>59079</v>
      </c>
      <c r="I212" s="41">
        <f t="shared" ca="1" si="121"/>
        <v>18344533</v>
      </c>
      <c r="J212" s="42"/>
      <c r="K212" s="43"/>
      <c r="L212" s="43"/>
      <c r="M212" s="44">
        <f t="shared" ca="1" si="128"/>
        <v>6169339</v>
      </c>
      <c r="N212" s="45">
        <f t="shared" ref="N212:N275" ca="1" si="131">IF(C212="","",I212+M212)</f>
        <v>24513872</v>
      </c>
      <c r="Q212" s="25">
        <f t="shared" ca="1" si="129"/>
        <v>61345</v>
      </c>
      <c r="R212" s="25">
        <f t="shared" ca="1" si="130"/>
        <v>59079</v>
      </c>
    </row>
    <row r="213" spans="2:18">
      <c r="B213" s="100"/>
      <c r="C213" s="36">
        <f t="shared" ca="1" si="127"/>
        <v>196</v>
      </c>
      <c r="D213" s="37">
        <f t="shared" ca="1" si="126"/>
        <v>0.04</v>
      </c>
      <c r="E213" s="38">
        <f t="shared" ca="1" si="116"/>
        <v>120424</v>
      </c>
      <c r="F213" s="39">
        <f t="shared" ca="1" si="118"/>
        <v>120424</v>
      </c>
      <c r="G213" s="40">
        <f t="shared" ca="1" si="119"/>
        <v>61148</v>
      </c>
      <c r="H213" s="40">
        <f t="shared" ca="1" si="120"/>
        <v>59276</v>
      </c>
      <c r="I213" s="41">
        <f t="shared" ca="1" si="121"/>
        <v>18285257</v>
      </c>
      <c r="J213" s="42"/>
      <c r="K213" s="43"/>
      <c r="L213" s="43"/>
      <c r="M213" s="44">
        <f t="shared" ca="1" si="128"/>
        <v>6169339</v>
      </c>
      <c r="N213" s="45">
        <f t="shared" ca="1" si="131"/>
        <v>24454596</v>
      </c>
      <c r="Q213" s="25">
        <f t="shared" ca="1" si="129"/>
        <v>61148</v>
      </c>
      <c r="R213" s="25">
        <f t="shared" ca="1" si="130"/>
        <v>59276</v>
      </c>
    </row>
    <row r="214" spans="2:18">
      <c r="B214" s="100"/>
      <c r="C214" s="36">
        <f t="shared" ca="1" si="127"/>
        <v>197</v>
      </c>
      <c r="D214" s="37">
        <f t="shared" ca="1" si="126"/>
        <v>0.04</v>
      </c>
      <c r="E214" s="38">
        <f t="shared" ca="1" si="116"/>
        <v>120424</v>
      </c>
      <c r="F214" s="39">
        <f t="shared" ca="1" si="118"/>
        <v>120424</v>
      </c>
      <c r="G214" s="40">
        <f t="shared" ca="1" si="119"/>
        <v>60951</v>
      </c>
      <c r="H214" s="40">
        <f t="shared" ca="1" si="120"/>
        <v>59473</v>
      </c>
      <c r="I214" s="41">
        <f t="shared" ca="1" si="121"/>
        <v>18225784</v>
      </c>
      <c r="J214" s="42"/>
      <c r="K214" s="43"/>
      <c r="L214" s="43"/>
      <c r="M214" s="44">
        <f t="shared" ca="1" si="128"/>
        <v>6169339</v>
      </c>
      <c r="N214" s="45">
        <f t="shared" ca="1" si="131"/>
        <v>24395123</v>
      </c>
      <c r="Q214" s="25">
        <f t="shared" ca="1" si="129"/>
        <v>60951</v>
      </c>
      <c r="R214" s="25">
        <f t="shared" ca="1" si="130"/>
        <v>59473</v>
      </c>
    </row>
    <row r="215" spans="2:18">
      <c r="B215" s="100"/>
      <c r="C215" s="36">
        <f t="shared" ca="1" si="127"/>
        <v>198</v>
      </c>
      <c r="D215" s="37">
        <f t="shared" ca="1" si="126"/>
        <v>0.04</v>
      </c>
      <c r="E215" s="38">
        <f t="shared" ca="1" si="116"/>
        <v>362464</v>
      </c>
      <c r="F215" s="39">
        <f t="shared" ca="1" si="118"/>
        <v>120424</v>
      </c>
      <c r="G215" s="40">
        <f t="shared" ca="1" si="119"/>
        <v>60753</v>
      </c>
      <c r="H215" s="40">
        <f t="shared" ca="1" si="120"/>
        <v>59671</v>
      </c>
      <c r="I215" s="41">
        <f t="shared" ca="1" si="121"/>
        <v>18166113</v>
      </c>
      <c r="J215" s="46">
        <f ca="1">IF(C215="","",J209)</f>
        <v>242040</v>
      </c>
      <c r="K215" s="47">
        <f t="shared" ref="K215" ca="1" si="132">IF(C215="","",ROUND(M209*D215/2,0))</f>
        <v>123387</v>
      </c>
      <c r="L215" s="48">
        <f t="shared" ref="L215" ca="1" si="133">IF(C215="","",J215-K215)</f>
        <v>118653</v>
      </c>
      <c r="M215" s="44">
        <f ca="1">IF(C215="","",M209-L215)</f>
        <v>6050686</v>
      </c>
      <c r="N215" s="45">
        <f t="shared" ca="1" si="131"/>
        <v>24216799</v>
      </c>
      <c r="Q215" s="25">
        <f t="shared" ca="1" si="129"/>
        <v>184140</v>
      </c>
      <c r="R215" s="25">
        <f t="shared" ca="1" si="130"/>
        <v>178324</v>
      </c>
    </row>
    <row r="216" spans="2:18">
      <c r="B216" s="100"/>
      <c r="C216" s="36">
        <f t="shared" ca="1" si="127"/>
        <v>199</v>
      </c>
      <c r="D216" s="37">
        <f t="shared" ca="1" si="126"/>
        <v>0.04</v>
      </c>
      <c r="E216" s="38">
        <f t="shared" ca="1" si="116"/>
        <v>120424</v>
      </c>
      <c r="F216" s="39">
        <f t="shared" ca="1" si="118"/>
        <v>120424</v>
      </c>
      <c r="G216" s="40">
        <f t="shared" ca="1" si="119"/>
        <v>60554</v>
      </c>
      <c r="H216" s="40">
        <f t="shared" ca="1" si="120"/>
        <v>59870</v>
      </c>
      <c r="I216" s="41">
        <f t="shared" ca="1" si="121"/>
        <v>18106243</v>
      </c>
      <c r="J216" s="42"/>
      <c r="K216" s="43"/>
      <c r="L216" s="43"/>
      <c r="M216" s="44">
        <f ca="1">IF(C216="","",M215)</f>
        <v>6050686</v>
      </c>
      <c r="N216" s="45">
        <f t="shared" ca="1" si="131"/>
        <v>24156929</v>
      </c>
      <c r="Q216" s="25">
        <f t="shared" ca="1" si="129"/>
        <v>60554</v>
      </c>
      <c r="R216" s="25">
        <f t="shared" ca="1" si="130"/>
        <v>59870</v>
      </c>
    </row>
    <row r="217" spans="2:18">
      <c r="B217" s="100"/>
      <c r="C217" s="36">
        <f t="shared" ca="1" si="127"/>
        <v>200</v>
      </c>
      <c r="D217" s="37">
        <f t="shared" ca="1" si="126"/>
        <v>0.04</v>
      </c>
      <c r="E217" s="38">
        <f t="shared" ca="1" si="116"/>
        <v>120424</v>
      </c>
      <c r="F217" s="39">
        <f t="shared" ca="1" si="118"/>
        <v>120424</v>
      </c>
      <c r="G217" s="40">
        <f t="shared" ca="1" si="119"/>
        <v>60354</v>
      </c>
      <c r="H217" s="40">
        <f t="shared" ca="1" si="120"/>
        <v>60070</v>
      </c>
      <c r="I217" s="41">
        <f t="shared" ca="1" si="121"/>
        <v>18046173</v>
      </c>
      <c r="J217" s="42"/>
      <c r="K217" s="43"/>
      <c r="L217" s="43"/>
      <c r="M217" s="44">
        <f t="shared" ref="M217:M220" ca="1" si="134">IF(C217="","",M216)</f>
        <v>6050686</v>
      </c>
      <c r="N217" s="45">
        <f t="shared" ca="1" si="131"/>
        <v>24096859</v>
      </c>
      <c r="Q217" s="25">
        <f t="shared" ca="1" si="129"/>
        <v>60354</v>
      </c>
      <c r="R217" s="25">
        <f t="shared" ca="1" si="130"/>
        <v>60070</v>
      </c>
    </row>
    <row r="218" spans="2:18">
      <c r="B218" s="100"/>
      <c r="C218" s="36">
        <f t="shared" ca="1" si="127"/>
        <v>201</v>
      </c>
      <c r="D218" s="37">
        <f t="shared" ca="1" si="126"/>
        <v>0.04</v>
      </c>
      <c r="E218" s="38">
        <f t="shared" ca="1" si="116"/>
        <v>120424</v>
      </c>
      <c r="F218" s="39">
        <f t="shared" ca="1" si="118"/>
        <v>120424</v>
      </c>
      <c r="G218" s="40">
        <f t="shared" ca="1" si="119"/>
        <v>60154</v>
      </c>
      <c r="H218" s="40">
        <f t="shared" ca="1" si="120"/>
        <v>60270</v>
      </c>
      <c r="I218" s="41">
        <f t="shared" ca="1" si="121"/>
        <v>17985903</v>
      </c>
      <c r="J218" s="42"/>
      <c r="K218" s="43"/>
      <c r="L218" s="43"/>
      <c r="M218" s="44">
        <f t="shared" ca="1" si="134"/>
        <v>6050686</v>
      </c>
      <c r="N218" s="45">
        <f t="shared" ca="1" si="131"/>
        <v>24036589</v>
      </c>
      <c r="Q218" s="25">
        <f t="shared" ca="1" si="129"/>
        <v>60154</v>
      </c>
      <c r="R218" s="25">
        <f t="shared" ca="1" si="130"/>
        <v>60270</v>
      </c>
    </row>
    <row r="219" spans="2:18">
      <c r="B219" s="100"/>
      <c r="C219" s="36">
        <f t="shared" ca="1" si="127"/>
        <v>202</v>
      </c>
      <c r="D219" s="37">
        <f t="shared" ca="1" si="126"/>
        <v>0.04</v>
      </c>
      <c r="E219" s="38">
        <f t="shared" ca="1" si="116"/>
        <v>120424</v>
      </c>
      <c r="F219" s="39">
        <f t="shared" ca="1" si="118"/>
        <v>120424</v>
      </c>
      <c r="G219" s="40">
        <f t="shared" ca="1" si="119"/>
        <v>59953</v>
      </c>
      <c r="H219" s="40">
        <f t="shared" ca="1" si="120"/>
        <v>60471</v>
      </c>
      <c r="I219" s="41">
        <f t="shared" ca="1" si="121"/>
        <v>17925432</v>
      </c>
      <c r="J219" s="42"/>
      <c r="K219" s="43"/>
      <c r="L219" s="43"/>
      <c r="M219" s="44">
        <f t="shared" ca="1" si="134"/>
        <v>6050686</v>
      </c>
      <c r="N219" s="45">
        <f t="shared" ca="1" si="131"/>
        <v>23976118</v>
      </c>
      <c r="Q219" s="25">
        <f t="shared" ca="1" si="129"/>
        <v>59953</v>
      </c>
      <c r="R219" s="25">
        <f t="shared" ca="1" si="130"/>
        <v>60471</v>
      </c>
    </row>
    <row r="220" spans="2:18">
      <c r="B220" s="100"/>
      <c r="C220" s="36">
        <f t="shared" ca="1" si="127"/>
        <v>203</v>
      </c>
      <c r="D220" s="37">
        <f t="shared" ca="1" si="126"/>
        <v>0.04</v>
      </c>
      <c r="E220" s="38">
        <f t="shared" ca="1" si="116"/>
        <v>120424</v>
      </c>
      <c r="F220" s="39">
        <f t="shared" ca="1" si="118"/>
        <v>120424</v>
      </c>
      <c r="G220" s="40">
        <f t="shared" ca="1" si="119"/>
        <v>59751</v>
      </c>
      <c r="H220" s="40">
        <f t="shared" ca="1" si="120"/>
        <v>60673</v>
      </c>
      <c r="I220" s="41">
        <f t="shared" ca="1" si="121"/>
        <v>17864759</v>
      </c>
      <c r="J220" s="42"/>
      <c r="K220" s="43"/>
      <c r="L220" s="43"/>
      <c r="M220" s="44">
        <f t="shared" ca="1" si="134"/>
        <v>6050686</v>
      </c>
      <c r="N220" s="45">
        <f t="shared" ca="1" si="131"/>
        <v>23915445</v>
      </c>
      <c r="Q220" s="25">
        <f t="shared" ca="1" si="129"/>
        <v>59751</v>
      </c>
      <c r="R220" s="25">
        <f t="shared" ca="1" si="130"/>
        <v>60673</v>
      </c>
    </row>
    <row r="221" spans="2:18">
      <c r="B221" s="101"/>
      <c r="C221" s="49">
        <f t="shared" ca="1" si="127"/>
        <v>204</v>
      </c>
      <c r="D221" s="50">
        <f ca="1">IF(C221="","",VLOOKUP(C221/12,$H$6:$J$12,3,TRUE))</f>
        <v>0.04</v>
      </c>
      <c r="E221" s="51">
        <f t="shared" ca="1" si="116"/>
        <v>362464</v>
      </c>
      <c r="F221" s="52">
        <f ca="1">IF(C221="","",IF($E$8*12=C221,I220+G221,F220))</f>
        <v>120424</v>
      </c>
      <c r="G221" s="53">
        <f t="shared" ca="1" si="119"/>
        <v>59549</v>
      </c>
      <c r="H221" s="53">
        <f ca="1">IF(C221="","",IF($E$8*12=C221,I220,F221-G221))</f>
        <v>60875</v>
      </c>
      <c r="I221" s="54">
        <f t="shared" ca="1" si="121"/>
        <v>17803884</v>
      </c>
      <c r="J221" s="55">
        <f ca="1">IF(C221="","",IF($E$8*12=C221,M220+K221,J215))</f>
        <v>242040</v>
      </c>
      <c r="K221" s="56">
        <f ca="1">IF(C221="","",ROUND(M215*D221/2,0))</f>
        <v>121014</v>
      </c>
      <c r="L221" s="57">
        <f ca="1">IF(C221="","",IF($E$8*2=C221/6,M220,J221-K221))</f>
        <v>121026</v>
      </c>
      <c r="M221" s="58">
        <f ca="1">IF(C221="","",M215-L221)</f>
        <v>5929660</v>
      </c>
      <c r="N221" s="59">
        <f t="shared" ca="1" si="131"/>
        <v>23733544</v>
      </c>
      <c r="Q221" s="25">
        <f t="shared" ca="1" si="129"/>
        <v>180563</v>
      </c>
      <c r="R221" s="25">
        <f t="shared" ca="1" si="130"/>
        <v>181901</v>
      </c>
    </row>
    <row r="222" spans="2:18">
      <c r="B222" s="99" t="str">
        <f t="shared" ref="B222" ca="1" si="135">IF(C222="","",C233/12&amp;"年目")</f>
        <v>18年目</v>
      </c>
      <c r="C222" s="26">
        <f t="shared" ca="1" si="127"/>
        <v>205</v>
      </c>
      <c r="D222" s="27">
        <f t="shared" ref="D222:D232" ca="1" si="136">D223</f>
        <v>0.04</v>
      </c>
      <c r="E222" s="28">
        <f t="shared" ca="1" si="116"/>
        <v>120424</v>
      </c>
      <c r="F222" s="29">
        <f t="shared" ca="1" si="118"/>
        <v>120424</v>
      </c>
      <c r="G222" s="30">
        <f t="shared" ca="1" si="119"/>
        <v>59346</v>
      </c>
      <c r="H222" s="30">
        <f t="shared" ca="1" si="120"/>
        <v>61078</v>
      </c>
      <c r="I222" s="31">
        <f t="shared" ca="1" si="121"/>
        <v>17742806</v>
      </c>
      <c r="J222" s="32"/>
      <c r="K222" s="33"/>
      <c r="L222" s="33"/>
      <c r="M222" s="34">
        <f ca="1">IF(C222="","",M221)</f>
        <v>5929660</v>
      </c>
      <c r="N222" s="35">
        <f t="shared" ca="1" si="131"/>
        <v>23672466</v>
      </c>
      <c r="Q222" s="25">
        <f t="shared" ca="1" si="129"/>
        <v>59346</v>
      </c>
      <c r="R222" s="25">
        <f t="shared" ca="1" si="130"/>
        <v>61078</v>
      </c>
    </row>
    <row r="223" spans="2:18">
      <c r="B223" s="100"/>
      <c r="C223" s="36">
        <f t="shared" ca="1" si="127"/>
        <v>206</v>
      </c>
      <c r="D223" s="37">
        <f t="shared" ca="1" si="136"/>
        <v>0.04</v>
      </c>
      <c r="E223" s="38">
        <f t="shared" ca="1" si="116"/>
        <v>120424</v>
      </c>
      <c r="F223" s="39">
        <f t="shared" ca="1" si="118"/>
        <v>120424</v>
      </c>
      <c r="G223" s="40">
        <f t="shared" ca="1" si="119"/>
        <v>59143</v>
      </c>
      <c r="H223" s="40">
        <f t="shared" ca="1" si="120"/>
        <v>61281</v>
      </c>
      <c r="I223" s="41">
        <f t="shared" ca="1" si="121"/>
        <v>17681525</v>
      </c>
      <c r="J223" s="42"/>
      <c r="K223" s="43"/>
      <c r="L223" s="43"/>
      <c r="M223" s="44">
        <f t="shared" ref="M223:M226" ca="1" si="137">IF(C223="","",M222)</f>
        <v>5929660</v>
      </c>
      <c r="N223" s="45">
        <f t="shared" ca="1" si="131"/>
        <v>23611185</v>
      </c>
      <c r="Q223" s="25">
        <f t="shared" ca="1" si="129"/>
        <v>59143</v>
      </c>
      <c r="R223" s="25">
        <f t="shared" ca="1" si="130"/>
        <v>61281</v>
      </c>
    </row>
    <row r="224" spans="2:18">
      <c r="B224" s="100"/>
      <c r="C224" s="36">
        <f t="shared" ca="1" si="127"/>
        <v>207</v>
      </c>
      <c r="D224" s="37">
        <f t="shared" ca="1" si="136"/>
        <v>0.04</v>
      </c>
      <c r="E224" s="38">
        <f t="shared" ca="1" si="116"/>
        <v>120424</v>
      </c>
      <c r="F224" s="39">
        <f t="shared" ca="1" si="118"/>
        <v>120424</v>
      </c>
      <c r="G224" s="40">
        <f t="shared" ca="1" si="119"/>
        <v>58938</v>
      </c>
      <c r="H224" s="40">
        <f t="shared" ca="1" si="120"/>
        <v>61486</v>
      </c>
      <c r="I224" s="41">
        <f t="shared" ca="1" si="121"/>
        <v>17620039</v>
      </c>
      <c r="J224" s="42"/>
      <c r="K224" s="43"/>
      <c r="L224" s="43"/>
      <c r="M224" s="44">
        <f t="shared" ca="1" si="137"/>
        <v>5929660</v>
      </c>
      <c r="N224" s="45">
        <f t="shared" ca="1" si="131"/>
        <v>23549699</v>
      </c>
      <c r="Q224" s="25">
        <f t="shared" ca="1" si="129"/>
        <v>58938</v>
      </c>
      <c r="R224" s="25">
        <f t="shared" ca="1" si="130"/>
        <v>61486</v>
      </c>
    </row>
    <row r="225" spans="2:18">
      <c r="B225" s="100"/>
      <c r="C225" s="36">
        <f t="shared" ca="1" si="127"/>
        <v>208</v>
      </c>
      <c r="D225" s="37">
        <f t="shared" ca="1" si="136"/>
        <v>0.04</v>
      </c>
      <c r="E225" s="38">
        <f t="shared" ca="1" si="116"/>
        <v>120424</v>
      </c>
      <c r="F225" s="39">
        <f t="shared" ca="1" si="118"/>
        <v>120424</v>
      </c>
      <c r="G225" s="40">
        <f t="shared" ca="1" si="119"/>
        <v>58733</v>
      </c>
      <c r="H225" s="40">
        <f t="shared" ca="1" si="120"/>
        <v>61691</v>
      </c>
      <c r="I225" s="41">
        <f t="shared" ca="1" si="121"/>
        <v>17558348</v>
      </c>
      <c r="J225" s="42"/>
      <c r="K225" s="43"/>
      <c r="L225" s="43"/>
      <c r="M225" s="44">
        <f t="shared" ca="1" si="137"/>
        <v>5929660</v>
      </c>
      <c r="N225" s="45">
        <f t="shared" ca="1" si="131"/>
        <v>23488008</v>
      </c>
      <c r="Q225" s="25">
        <f t="shared" ca="1" si="129"/>
        <v>58733</v>
      </c>
      <c r="R225" s="25">
        <f t="shared" ca="1" si="130"/>
        <v>61691</v>
      </c>
    </row>
    <row r="226" spans="2:18">
      <c r="B226" s="100"/>
      <c r="C226" s="36">
        <f t="shared" ca="1" si="127"/>
        <v>209</v>
      </c>
      <c r="D226" s="37">
        <f t="shared" ca="1" si="136"/>
        <v>0.04</v>
      </c>
      <c r="E226" s="38">
        <f t="shared" ca="1" si="116"/>
        <v>120424</v>
      </c>
      <c r="F226" s="39">
        <f t="shared" ca="1" si="118"/>
        <v>120424</v>
      </c>
      <c r="G226" s="40">
        <f t="shared" ca="1" si="119"/>
        <v>58528</v>
      </c>
      <c r="H226" s="40">
        <f t="shared" ca="1" si="120"/>
        <v>61896</v>
      </c>
      <c r="I226" s="41">
        <f t="shared" ca="1" si="121"/>
        <v>17496452</v>
      </c>
      <c r="J226" s="42"/>
      <c r="K226" s="43"/>
      <c r="L226" s="43"/>
      <c r="M226" s="44">
        <f t="shared" ca="1" si="137"/>
        <v>5929660</v>
      </c>
      <c r="N226" s="45">
        <f t="shared" ca="1" si="131"/>
        <v>23426112</v>
      </c>
      <c r="Q226" s="25">
        <f t="shared" ca="1" si="129"/>
        <v>58528</v>
      </c>
      <c r="R226" s="25">
        <f t="shared" ca="1" si="130"/>
        <v>61896</v>
      </c>
    </row>
    <row r="227" spans="2:18">
      <c r="B227" s="100"/>
      <c r="C227" s="36">
        <f t="shared" ca="1" si="127"/>
        <v>210</v>
      </c>
      <c r="D227" s="37">
        <f t="shared" ca="1" si="136"/>
        <v>0.04</v>
      </c>
      <c r="E227" s="38">
        <f t="shared" ca="1" si="116"/>
        <v>362464</v>
      </c>
      <c r="F227" s="39">
        <f t="shared" ca="1" si="118"/>
        <v>120424</v>
      </c>
      <c r="G227" s="40">
        <f t="shared" ca="1" si="119"/>
        <v>58322</v>
      </c>
      <c r="H227" s="40">
        <f t="shared" ca="1" si="120"/>
        <v>62102</v>
      </c>
      <c r="I227" s="41">
        <f t="shared" ca="1" si="121"/>
        <v>17434350</v>
      </c>
      <c r="J227" s="46">
        <f ca="1">IF(C227="","",J221)</f>
        <v>242040</v>
      </c>
      <c r="K227" s="47">
        <f t="shared" ref="K227" ca="1" si="138">IF(C227="","",ROUND(M221*D227/2,0))</f>
        <v>118593</v>
      </c>
      <c r="L227" s="48">
        <f t="shared" ref="L227" ca="1" si="139">IF(C227="","",J227-K227)</f>
        <v>123447</v>
      </c>
      <c r="M227" s="44">
        <f ca="1">IF(C227="","",M221-L227)</f>
        <v>5806213</v>
      </c>
      <c r="N227" s="45">
        <f t="shared" ca="1" si="131"/>
        <v>23240563</v>
      </c>
      <c r="Q227" s="25">
        <f t="shared" ca="1" si="129"/>
        <v>176915</v>
      </c>
      <c r="R227" s="25">
        <f t="shared" ca="1" si="130"/>
        <v>185549</v>
      </c>
    </row>
    <row r="228" spans="2:18">
      <c r="B228" s="100"/>
      <c r="C228" s="36">
        <f t="shared" ca="1" si="127"/>
        <v>211</v>
      </c>
      <c r="D228" s="37">
        <f t="shared" ca="1" si="136"/>
        <v>0.04</v>
      </c>
      <c r="E228" s="38">
        <f t="shared" ca="1" si="116"/>
        <v>120424</v>
      </c>
      <c r="F228" s="39">
        <f t="shared" ca="1" si="118"/>
        <v>120424</v>
      </c>
      <c r="G228" s="40">
        <f t="shared" ca="1" si="119"/>
        <v>58115</v>
      </c>
      <c r="H228" s="40">
        <f t="shared" ca="1" si="120"/>
        <v>62309</v>
      </c>
      <c r="I228" s="41">
        <f t="shared" ca="1" si="121"/>
        <v>17372041</v>
      </c>
      <c r="J228" s="42"/>
      <c r="K228" s="43"/>
      <c r="L228" s="43"/>
      <c r="M228" s="44">
        <f ca="1">IF(C228="","",M227)</f>
        <v>5806213</v>
      </c>
      <c r="N228" s="45">
        <f t="shared" ca="1" si="131"/>
        <v>23178254</v>
      </c>
      <c r="Q228" s="25">
        <f t="shared" ca="1" si="129"/>
        <v>58115</v>
      </c>
      <c r="R228" s="25">
        <f t="shared" ca="1" si="130"/>
        <v>62309</v>
      </c>
    </row>
    <row r="229" spans="2:18">
      <c r="B229" s="100"/>
      <c r="C229" s="36">
        <f t="shared" ca="1" si="127"/>
        <v>212</v>
      </c>
      <c r="D229" s="37">
        <f t="shared" ca="1" si="136"/>
        <v>0.04</v>
      </c>
      <c r="E229" s="38">
        <f t="shared" ca="1" si="116"/>
        <v>120424</v>
      </c>
      <c r="F229" s="39">
        <f t="shared" ca="1" si="118"/>
        <v>120424</v>
      </c>
      <c r="G229" s="40">
        <f t="shared" ca="1" si="119"/>
        <v>57907</v>
      </c>
      <c r="H229" s="40">
        <f t="shared" ca="1" si="120"/>
        <v>62517</v>
      </c>
      <c r="I229" s="41">
        <f t="shared" ca="1" si="121"/>
        <v>17309524</v>
      </c>
      <c r="J229" s="42"/>
      <c r="K229" s="43"/>
      <c r="L229" s="43"/>
      <c r="M229" s="44">
        <f t="shared" ref="M229:M232" ca="1" si="140">IF(C229="","",M228)</f>
        <v>5806213</v>
      </c>
      <c r="N229" s="45">
        <f t="shared" ca="1" si="131"/>
        <v>23115737</v>
      </c>
      <c r="Q229" s="25">
        <f t="shared" ca="1" si="129"/>
        <v>57907</v>
      </c>
      <c r="R229" s="25">
        <f t="shared" ca="1" si="130"/>
        <v>62517</v>
      </c>
    </row>
    <row r="230" spans="2:18">
      <c r="B230" s="100"/>
      <c r="C230" s="36">
        <f t="shared" ca="1" si="127"/>
        <v>213</v>
      </c>
      <c r="D230" s="37">
        <f t="shared" ca="1" si="136"/>
        <v>0.04</v>
      </c>
      <c r="E230" s="38">
        <f t="shared" ca="1" si="116"/>
        <v>120424</v>
      </c>
      <c r="F230" s="39">
        <f t="shared" ca="1" si="118"/>
        <v>120424</v>
      </c>
      <c r="G230" s="40">
        <f t="shared" ca="1" si="119"/>
        <v>57698</v>
      </c>
      <c r="H230" s="40">
        <f t="shared" ca="1" si="120"/>
        <v>62726</v>
      </c>
      <c r="I230" s="41">
        <f t="shared" ca="1" si="121"/>
        <v>17246798</v>
      </c>
      <c r="J230" s="42"/>
      <c r="K230" s="43"/>
      <c r="L230" s="43"/>
      <c r="M230" s="44">
        <f t="shared" ca="1" si="140"/>
        <v>5806213</v>
      </c>
      <c r="N230" s="45">
        <f t="shared" ca="1" si="131"/>
        <v>23053011</v>
      </c>
      <c r="Q230" s="25">
        <f t="shared" ca="1" si="129"/>
        <v>57698</v>
      </c>
      <c r="R230" s="25">
        <f t="shared" ca="1" si="130"/>
        <v>62726</v>
      </c>
    </row>
    <row r="231" spans="2:18">
      <c r="B231" s="100"/>
      <c r="C231" s="36">
        <f t="shared" ca="1" si="127"/>
        <v>214</v>
      </c>
      <c r="D231" s="37">
        <f t="shared" ca="1" si="136"/>
        <v>0.04</v>
      </c>
      <c r="E231" s="38">
        <f t="shared" ca="1" si="116"/>
        <v>120424</v>
      </c>
      <c r="F231" s="39">
        <f t="shared" ca="1" si="118"/>
        <v>120424</v>
      </c>
      <c r="G231" s="40">
        <f t="shared" ca="1" si="119"/>
        <v>57489</v>
      </c>
      <c r="H231" s="40">
        <f t="shared" ca="1" si="120"/>
        <v>62935</v>
      </c>
      <c r="I231" s="41">
        <f t="shared" ca="1" si="121"/>
        <v>17183863</v>
      </c>
      <c r="J231" s="42"/>
      <c r="K231" s="43"/>
      <c r="L231" s="43"/>
      <c r="M231" s="44">
        <f t="shared" ca="1" si="140"/>
        <v>5806213</v>
      </c>
      <c r="N231" s="45">
        <f t="shared" ca="1" si="131"/>
        <v>22990076</v>
      </c>
      <c r="Q231" s="25">
        <f t="shared" ca="1" si="129"/>
        <v>57489</v>
      </c>
      <c r="R231" s="25">
        <f t="shared" ca="1" si="130"/>
        <v>62935</v>
      </c>
    </row>
    <row r="232" spans="2:18">
      <c r="B232" s="100"/>
      <c r="C232" s="36">
        <f t="shared" ca="1" si="127"/>
        <v>215</v>
      </c>
      <c r="D232" s="37">
        <f t="shared" ca="1" si="136"/>
        <v>0.04</v>
      </c>
      <c r="E232" s="38">
        <f t="shared" ca="1" si="116"/>
        <v>120424</v>
      </c>
      <c r="F232" s="39">
        <f t="shared" ca="1" si="118"/>
        <v>120424</v>
      </c>
      <c r="G232" s="40">
        <f t="shared" ca="1" si="119"/>
        <v>57280</v>
      </c>
      <c r="H232" s="40">
        <f t="shared" ca="1" si="120"/>
        <v>63144</v>
      </c>
      <c r="I232" s="41">
        <f t="shared" ca="1" si="121"/>
        <v>17120719</v>
      </c>
      <c r="J232" s="42"/>
      <c r="K232" s="43"/>
      <c r="L232" s="43"/>
      <c r="M232" s="44">
        <f t="shared" ca="1" si="140"/>
        <v>5806213</v>
      </c>
      <c r="N232" s="45">
        <f t="shared" ca="1" si="131"/>
        <v>22926932</v>
      </c>
      <c r="Q232" s="25">
        <f t="shared" ca="1" si="129"/>
        <v>57280</v>
      </c>
      <c r="R232" s="25">
        <f t="shared" ca="1" si="130"/>
        <v>63144</v>
      </c>
    </row>
    <row r="233" spans="2:18">
      <c r="B233" s="101"/>
      <c r="C233" s="49">
        <f t="shared" ca="1" si="127"/>
        <v>216</v>
      </c>
      <c r="D233" s="50">
        <f ca="1">IF(C233="","",VLOOKUP(C233/12,$H$6:$J$12,3,TRUE))</f>
        <v>0.04</v>
      </c>
      <c r="E233" s="51">
        <f t="shared" ca="1" si="116"/>
        <v>362464</v>
      </c>
      <c r="F233" s="52">
        <f ca="1">IF(C233="","",IF($E$8*12=C233,I232+G233,F232))</f>
        <v>120424</v>
      </c>
      <c r="G233" s="53">
        <f t="shared" ca="1" si="119"/>
        <v>57069</v>
      </c>
      <c r="H233" s="53">
        <f ca="1">IF(C233="","",IF($E$8*12=C233,I232,F233-G233))</f>
        <v>63355</v>
      </c>
      <c r="I233" s="54">
        <f t="shared" ca="1" si="121"/>
        <v>17057364</v>
      </c>
      <c r="J233" s="55">
        <f ca="1">IF(C233="","",IF($E$8*12=C233,M232+K233,J227))</f>
        <v>242040</v>
      </c>
      <c r="K233" s="56">
        <f ca="1">IF(C233="","",ROUND(M227*D233/2,0))</f>
        <v>116124</v>
      </c>
      <c r="L233" s="57">
        <f ca="1">IF(C233="","",IF($E$8*2=C233/6,M232,J233-K233))</f>
        <v>125916</v>
      </c>
      <c r="M233" s="58">
        <f ca="1">IF(C233="","",M227-L233)</f>
        <v>5680297</v>
      </c>
      <c r="N233" s="59">
        <f t="shared" ca="1" si="131"/>
        <v>22737661</v>
      </c>
      <c r="Q233" s="25">
        <f t="shared" ca="1" si="129"/>
        <v>173193</v>
      </c>
      <c r="R233" s="25">
        <f t="shared" ca="1" si="130"/>
        <v>189271</v>
      </c>
    </row>
    <row r="234" spans="2:18">
      <c r="B234" s="99" t="str">
        <f t="shared" ref="B234" ca="1" si="141">IF(C234="","",C245/12&amp;"年目")</f>
        <v>19年目</v>
      </c>
      <c r="C234" s="26">
        <f t="shared" ca="1" si="127"/>
        <v>217</v>
      </c>
      <c r="D234" s="27">
        <f t="shared" ref="D234:D244" ca="1" si="142">D235</f>
        <v>0.04</v>
      </c>
      <c r="E234" s="28">
        <f t="shared" ca="1" si="116"/>
        <v>120424</v>
      </c>
      <c r="F234" s="29">
        <f t="shared" ca="1" si="118"/>
        <v>120424</v>
      </c>
      <c r="G234" s="30">
        <f t="shared" ca="1" si="119"/>
        <v>56858</v>
      </c>
      <c r="H234" s="30">
        <f t="shared" ca="1" si="120"/>
        <v>63566</v>
      </c>
      <c r="I234" s="31">
        <f t="shared" ca="1" si="121"/>
        <v>16993798</v>
      </c>
      <c r="J234" s="32"/>
      <c r="K234" s="33"/>
      <c r="L234" s="33"/>
      <c r="M234" s="34">
        <f ca="1">IF(C234="","",M233)</f>
        <v>5680297</v>
      </c>
      <c r="N234" s="35">
        <f t="shared" ca="1" si="131"/>
        <v>22674095</v>
      </c>
      <c r="Q234" s="25">
        <f t="shared" ca="1" si="129"/>
        <v>56858</v>
      </c>
      <c r="R234" s="25">
        <f t="shared" ca="1" si="130"/>
        <v>63566</v>
      </c>
    </row>
    <row r="235" spans="2:18">
      <c r="B235" s="100"/>
      <c r="C235" s="36">
        <f t="shared" ca="1" si="127"/>
        <v>218</v>
      </c>
      <c r="D235" s="37">
        <f t="shared" ca="1" si="142"/>
        <v>0.04</v>
      </c>
      <c r="E235" s="38">
        <f t="shared" ca="1" si="116"/>
        <v>120424</v>
      </c>
      <c r="F235" s="39">
        <f t="shared" ca="1" si="118"/>
        <v>120424</v>
      </c>
      <c r="G235" s="40">
        <f t="shared" ca="1" si="119"/>
        <v>56646</v>
      </c>
      <c r="H235" s="40">
        <f t="shared" ca="1" si="120"/>
        <v>63778</v>
      </c>
      <c r="I235" s="41">
        <f t="shared" ca="1" si="121"/>
        <v>16930020</v>
      </c>
      <c r="J235" s="42"/>
      <c r="K235" s="43"/>
      <c r="L235" s="43"/>
      <c r="M235" s="44">
        <f t="shared" ref="M235:M238" ca="1" si="143">IF(C235="","",M234)</f>
        <v>5680297</v>
      </c>
      <c r="N235" s="45">
        <f t="shared" ca="1" si="131"/>
        <v>22610317</v>
      </c>
      <c r="Q235" s="25">
        <f t="shared" ca="1" si="129"/>
        <v>56646</v>
      </c>
      <c r="R235" s="25">
        <f t="shared" ca="1" si="130"/>
        <v>63778</v>
      </c>
    </row>
    <row r="236" spans="2:18">
      <c r="B236" s="100"/>
      <c r="C236" s="36">
        <f t="shared" ca="1" si="127"/>
        <v>219</v>
      </c>
      <c r="D236" s="37">
        <f t="shared" ca="1" si="142"/>
        <v>0.04</v>
      </c>
      <c r="E236" s="38">
        <f t="shared" ca="1" si="116"/>
        <v>120424</v>
      </c>
      <c r="F236" s="39">
        <f t="shared" ca="1" si="118"/>
        <v>120424</v>
      </c>
      <c r="G236" s="40">
        <f t="shared" ca="1" si="119"/>
        <v>56433</v>
      </c>
      <c r="H236" s="40">
        <f t="shared" ca="1" si="120"/>
        <v>63991</v>
      </c>
      <c r="I236" s="41">
        <f t="shared" ca="1" si="121"/>
        <v>16866029</v>
      </c>
      <c r="J236" s="42"/>
      <c r="K236" s="43"/>
      <c r="L236" s="43"/>
      <c r="M236" s="44">
        <f t="shared" ca="1" si="143"/>
        <v>5680297</v>
      </c>
      <c r="N236" s="45">
        <f t="shared" ca="1" si="131"/>
        <v>22546326</v>
      </c>
      <c r="Q236" s="25">
        <f t="shared" ca="1" si="129"/>
        <v>56433</v>
      </c>
      <c r="R236" s="25">
        <f t="shared" ca="1" si="130"/>
        <v>63991</v>
      </c>
    </row>
    <row r="237" spans="2:18">
      <c r="B237" s="100"/>
      <c r="C237" s="36">
        <f t="shared" ca="1" si="127"/>
        <v>220</v>
      </c>
      <c r="D237" s="37">
        <f t="shared" ca="1" si="142"/>
        <v>0.04</v>
      </c>
      <c r="E237" s="38">
        <f t="shared" ca="1" si="116"/>
        <v>120424</v>
      </c>
      <c r="F237" s="39">
        <f t="shared" ca="1" si="118"/>
        <v>120424</v>
      </c>
      <c r="G237" s="40">
        <f t="shared" ca="1" si="119"/>
        <v>56220</v>
      </c>
      <c r="H237" s="40">
        <f t="shared" ca="1" si="120"/>
        <v>64204</v>
      </c>
      <c r="I237" s="41">
        <f t="shared" ca="1" si="121"/>
        <v>16801825</v>
      </c>
      <c r="J237" s="42"/>
      <c r="K237" s="43"/>
      <c r="L237" s="43"/>
      <c r="M237" s="44">
        <f t="shared" ca="1" si="143"/>
        <v>5680297</v>
      </c>
      <c r="N237" s="45">
        <f t="shared" ca="1" si="131"/>
        <v>22482122</v>
      </c>
      <c r="Q237" s="25">
        <f t="shared" ca="1" si="129"/>
        <v>56220</v>
      </c>
      <c r="R237" s="25">
        <f t="shared" ca="1" si="130"/>
        <v>64204</v>
      </c>
    </row>
    <row r="238" spans="2:18">
      <c r="B238" s="100"/>
      <c r="C238" s="36">
        <f t="shared" ca="1" si="127"/>
        <v>221</v>
      </c>
      <c r="D238" s="37">
        <f t="shared" ca="1" si="142"/>
        <v>0.04</v>
      </c>
      <c r="E238" s="38">
        <f t="shared" ca="1" si="116"/>
        <v>120424</v>
      </c>
      <c r="F238" s="39">
        <f t="shared" ca="1" si="118"/>
        <v>120424</v>
      </c>
      <c r="G238" s="40">
        <f t="shared" ca="1" si="119"/>
        <v>56006</v>
      </c>
      <c r="H238" s="40">
        <f t="shared" ca="1" si="120"/>
        <v>64418</v>
      </c>
      <c r="I238" s="41">
        <f t="shared" ca="1" si="121"/>
        <v>16737407</v>
      </c>
      <c r="J238" s="42"/>
      <c r="K238" s="43"/>
      <c r="L238" s="43"/>
      <c r="M238" s="44">
        <f t="shared" ca="1" si="143"/>
        <v>5680297</v>
      </c>
      <c r="N238" s="45">
        <f t="shared" ca="1" si="131"/>
        <v>22417704</v>
      </c>
      <c r="Q238" s="25">
        <f t="shared" ca="1" si="129"/>
        <v>56006</v>
      </c>
      <c r="R238" s="25">
        <f t="shared" ca="1" si="130"/>
        <v>64418</v>
      </c>
    </row>
    <row r="239" spans="2:18">
      <c r="B239" s="100"/>
      <c r="C239" s="36">
        <f t="shared" ca="1" si="127"/>
        <v>222</v>
      </c>
      <c r="D239" s="37">
        <f t="shared" ca="1" si="142"/>
        <v>0.04</v>
      </c>
      <c r="E239" s="38">
        <f t="shared" ca="1" si="116"/>
        <v>362464</v>
      </c>
      <c r="F239" s="39">
        <f t="shared" ca="1" si="118"/>
        <v>120424</v>
      </c>
      <c r="G239" s="40">
        <f t="shared" ca="1" si="119"/>
        <v>55791</v>
      </c>
      <c r="H239" s="40">
        <f t="shared" ca="1" si="120"/>
        <v>64633</v>
      </c>
      <c r="I239" s="41">
        <f t="shared" ca="1" si="121"/>
        <v>16672774</v>
      </c>
      <c r="J239" s="46">
        <f ca="1">IF(C239="","",J233)</f>
        <v>242040</v>
      </c>
      <c r="K239" s="47">
        <f t="shared" ref="K239" ca="1" si="144">IF(C239="","",ROUND(M233*D239/2,0))</f>
        <v>113606</v>
      </c>
      <c r="L239" s="48">
        <f t="shared" ref="L239" ca="1" si="145">IF(C239="","",J239-K239)</f>
        <v>128434</v>
      </c>
      <c r="M239" s="44">
        <f ca="1">IF(C239="","",M233-L239)</f>
        <v>5551863</v>
      </c>
      <c r="N239" s="45">
        <f t="shared" ca="1" si="131"/>
        <v>22224637</v>
      </c>
      <c r="Q239" s="25">
        <f t="shared" ca="1" si="129"/>
        <v>169397</v>
      </c>
      <c r="R239" s="25">
        <f t="shared" ca="1" si="130"/>
        <v>193067</v>
      </c>
    </row>
    <row r="240" spans="2:18">
      <c r="B240" s="100"/>
      <c r="C240" s="36">
        <f t="shared" ca="1" si="127"/>
        <v>223</v>
      </c>
      <c r="D240" s="37">
        <f t="shared" ca="1" si="142"/>
        <v>0.04</v>
      </c>
      <c r="E240" s="38">
        <f t="shared" ca="1" si="116"/>
        <v>120424</v>
      </c>
      <c r="F240" s="39">
        <f t="shared" ca="1" si="118"/>
        <v>120424</v>
      </c>
      <c r="G240" s="40">
        <f t="shared" ca="1" si="119"/>
        <v>55576</v>
      </c>
      <c r="H240" s="40">
        <f t="shared" ca="1" si="120"/>
        <v>64848</v>
      </c>
      <c r="I240" s="41">
        <f t="shared" ca="1" si="121"/>
        <v>16607926</v>
      </c>
      <c r="J240" s="42"/>
      <c r="K240" s="43"/>
      <c r="L240" s="43"/>
      <c r="M240" s="44">
        <f ca="1">IF(C240="","",M239)</f>
        <v>5551863</v>
      </c>
      <c r="N240" s="45">
        <f t="shared" ca="1" si="131"/>
        <v>22159789</v>
      </c>
      <c r="Q240" s="25">
        <f t="shared" ca="1" si="129"/>
        <v>55576</v>
      </c>
      <c r="R240" s="25">
        <f t="shared" ca="1" si="130"/>
        <v>64848</v>
      </c>
    </row>
    <row r="241" spans="2:18">
      <c r="B241" s="100"/>
      <c r="C241" s="36">
        <f t="shared" ca="1" si="127"/>
        <v>224</v>
      </c>
      <c r="D241" s="37">
        <f t="shared" ca="1" si="142"/>
        <v>0.04</v>
      </c>
      <c r="E241" s="38">
        <f t="shared" ca="1" si="116"/>
        <v>120424</v>
      </c>
      <c r="F241" s="39">
        <f t="shared" ca="1" si="118"/>
        <v>120424</v>
      </c>
      <c r="G241" s="40">
        <f t="shared" ca="1" si="119"/>
        <v>55360</v>
      </c>
      <c r="H241" s="40">
        <f t="shared" ca="1" si="120"/>
        <v>65064</v>
      </c>
      <c r="I241" s="41">
        <f t="shared" ca="1" si="121"/>
        <v>16542862</v>
      </c>
      <c r="J241" s="42"/>
      <c r="K241" s="43"/>
      <c r="L241" s="43"/>
      <c r="M241" s="44">
        <f t="shared" ref="M241:M244" ca="1" si="146">IF(C241="","",M240)</f>
        <v>5551863</v>
      </c>
      <c r="N241" s="45">
        <f t="shared" ca="1" si="131"/>
        <v>22094725</v>
      </c>
      <c r="Q241" s="25">
        <f t="shared" ca="1" si="129"/>
        <v>55360</v>
      </c>
      <c r="R241" s="25">
        <f t="shared" ca="1" si="130"/>
        <v>65064</v>
      </c>
    </row>
    <row r="242" spans="2:18">
      <c r="B242" s="100"/>
      <c r="C242" s="36">
        <f t="shared" ca="1" si="127"/>
        <v>225</v>
      </c>
      <c r="D242" s="37">
        <f t="shared" ca="1" si="142"/>
        <v>0.04</v>
      </c>
      <c r="E242" s="38">
        <f t="shared" ca="1" si="116"/>
        <v>120424</v>
      </c>
      <c r="F242" s="39">
        <f t="shared" ca="1" si="118"/>
        <v>120424</v>
      </c>
      <c r="G242" s="40">
        <f t="shared" ca="1" si="119"/>
        <v>55143</v>
      </c>
      <c r="H242" s="40">
        <f t="shared" ca="1" si="120"/>
        <v>65281</v>
      </c>
      <c r="I242" s="41">
        <f t="shared" ca="1" si="121"/>
        <v>16477581</v>
      </c>
      <c r="J242" s="42"/>
      <c r="K242" s="43"/>
      <c r="L242" s="43"/>
      <c r="M242" s="44">
        <f t="shared" ca="1" si="146"/>
        <v>5551863</v>
      </c>
      <c r="N242" s="45">
        <f t="shared" ca="1" si="131"/>
        <v>22029444</v>
      </c>
      <c r="Q242" s="25">
        <f t="shared" ca="1" si="129"/>
        <v>55143</v>
      </c>
      <c r="R242" s="25">
        <f t="shared" ca="1" si="130"/>
        <v>65281</v>
      </c>
    </row>
    <row r="243" spans="2:18">
      <c r="B243" s="100"/>
      <c r="C243" s="36">
        <f t="shared" ca="1" si="127"/>
        <v>226</v>
      </c>
      <c r="D243" s="37">
        <f t="shared" ca="1" si="142"/>
        <v>0.04</v>
      </c>
      <c r="E243" s="38">
        <f t="shared" ca="1" si="116"/>
        <v>120424</v>
      </c>
      <c r="F243" s="39">
        <f t="shared" ca="1" si="118"/>
        <v>120424</v>
      </c>
      <c r="G243" s="40">
        <f t="shared" ca="1" si="119"/>
        <v>54925</v>
      </c>
      <c r="H243" s="40">
        <f t="shared" ca="1" si="120"/>
        <v>65499</v>
      </c>
      <c r="I243" s="41">
        <f t="shared" ca="1" si="121"/>
        <v>16412082</v>
      </c>
      <c r="J243" s="42"/>
      <c r="K243" s="43"/>
      <c r="L243" s="43"/>
      <c r="M243" s="44">
        <f t="shared" ca="1" si="146"/>
        <v>5551863</v>
      </c>
      <c r="N243" s="45">
        <f t="shared" ca="1" si="131"/>
        <v>21963945</v>
      </c>
      <c r="Q243" s="25">
        <f t="shared" ca="1" si="129"/>
        <v>54925</v>
      </c>
      <c r="R243" s="25">
        <f t="shared" ca="1" si="130"/>
        <v>65499</v>
      </c>
    </row>
    <row r="244" spans="2:18">
      <c r="B244" s="100"/>
      <c r="C244" s="36">
        <f t="shared" ca="1" si="127"/>
        <v>227</v>
      </c>
      <c r="D244" s="37">
        <f t="shared" ca="1" si="142"/>
        <v>0.04</v>
      </c>
      <c r="E244" s="38">
        <f t="shared" ca="1" si="116"/>
        <v>120424</v>
      </c>
      <c r="F244" s="39">
        <f t="shared" ca="1" si="118"/>
        <v>120424</v>
      </c>
      <c r="G244" s="40">
        <f t="shared" ca="1" si="119"/>
        <v>54707</v>
      </c>
      <c r="H244" s="40">
        <f t="shared" ca="1" si="120"/>
        <v>65717</v>
      </c>
      <c r="I244" s="41">
        <f t="shared" ca="1" si="121"/>
        <v>16346365</v>
      </c>
      <c r="J244" s="42"/>
      <c r="K244" s="43"/>
      <c r="L244" s="43"/>
      <c r="M244" s="44">
        <f t="shared" ca="1" si="146"/>
        <v>5551863</v>
      </c>
      <c r="N244" s="45">
        <f t="shared" ca="1" si="131"/>
        <v>21898228</v>
      </c>
      <c r="Q244" s="25">
        <f t="shared" ca="1" si="129"/>
        <v>54707</v>
      </c>
      <c r="R244" s="25">
        <f t="shared" ca="1" si="130"/>
        <v>65717</v>
      </c>
    </row>
    <row r="245" spans="2:18">
      <c r="B245" s="101"/>
      <c r="C245" s="49">
        <f t="shared" ca="1" si="127"/>
        <v>228</v>
      </c>
      <c r="D245" s="50">
        <f ca="1">IF(C245="","",VLOOKUP(C245/12,$H$6:$J$12,3,TRUE))</f>
        <v>0.04</v>
      </c>
      <c r="E245" s="51">
        <f t="shared" ca="1" si="116"/>
        <v>362464</v>
      </c>
      <c r="F245" s="52">
        <f ca="1">IF(C245="","",IF($E$8*12=C245,I244+G245,F244))</f>
        <v>120424</v>
      </c>
      <c r="G245" s="53">
        <f t="shared" ca="1" si="119"/>
        <v>54488</v>
      </c>
      <c r="H245" s="53">
        <f ca="1">IF(C245="","",IF($E$8*12=C245,I244,F245-G245))</f>
        <v>65936</v>
      </c>
      <c r="I245" s="54">
        <f t="shared" ca="1" si="121"/>
        <v>16280429</v>
      </c>
      <c r="J245" s="55">
        <f ca="1">IF(C245="","",IF($E$8*12=C245,M244+K245,J239))</f>
        <v>242040</v>
      </c>
      <c r="K245" s="56">
        <f ca="1">IF(C245="","",ROUND(M239*D245/2,0))</f>
        <v>111037</v>
      </c>
      <c r="L245" s="57">
        <f ca="1">IF(C245="","",IF($E$8*2=C245/6,M244,J245-K245))</f>
        <v>131003</v>
      </c>
      <c r="M245" s="58">
        <f ca="1">IF(C245="","",M239-L245)</f>
        <v>5420860</v>
      </c>
      <c r="N245" s="59">
        <f t="shared" ca="1" si="131"/>
        <v>21701289</v>
      </c>
      <c r="Q245" s="25">
        <f t="shared" ca="1" si="129"/>
        <v>165525</v>
      </c>
      <c r="R245" s="25">
        <f t="shared" ca="1" si="130"/>
        <v>196939</v>
      </c>
    </row>
    <row r="246" spans="2:18">
      <c r="B246" s="99" t="str">
        <f t="shared" ref="B246" ca="1" si="147">IF(C246="","",C257/12&amp;"年目")</f>
        <v>20年目</v>
      </c>
      <c r="C246" s="26">
        <f t="shared" ca="1" si="127"/>
        <v>229</v>
      </c>
      <c r="D246" s="27">
        <f t="shared" ref="D246:D256" ca="1" si="148">D247</f>
        <v>0.04</v>
      </c>
      <c r="E246" s="28">
        <f t="shared" ca="1" si="116"/>
        <v>120424</v>
      </c>
      <c r="F246" s="29">
        <f t="shared" ca="1" si="118"/>
        <v>120424</v>
      </c>
      <c r="G246" s="30">
        <f t="shared" ca="1" si="119"/>
        <v>54268</v>
      </c>
      <c r="H246" s="30">
        <f t="shared" ca="1" si="120"/>
        <v>66156</v>
      </c>
      <c r="I246" s="31">
        <f t="shared" ca="1" si="121"/>
        <v>16214273</v>
      </c>
      <c r="J246" s="32"/>
      <c r="K246" s="33"/>
      <c r="L246" s="33"/>
      <c r="M246" s="34">
        <f ca="1">IF(C246="","",M245)</f>
        <v>5420860</v>
      </c>
      <c r="N246" s="35">
        <f t="shared" ca="1" si="131"/>
        <v>21635133</v>
      </c>
      <c r="Q246" s="25">
        <f t="shared" ca="1" si="129"/>
        <v>54268</v>
      </c>
      <c r="R246" s="25">
        <f t="shared" ca="1" si="130"/>
        <v>66156</v>
      </c>
    </row>
    <row r="247" spans="2:18">
      <c r="B247" s="100"/>
      <c r="C247" s="36">
        <f t="shared" ca="1" si="127"/>
        <v>230</v>
      </c>
      <c r="D247" s="37">
        <f t="shared" ca="1" si="148"/>
        <v>0.04</v>
      </c>
      <c r="E247" s="38">
        <f t="shared" ca="1" si="116"/>
        <v>120424</v>
      </c>
      <c r="F247" s="39">
        <f t="shared" ca="1" si="118"/>
        <v>120424</v>
      </c>
      <c r="G247" s="40">
        <f t="shared" ca="1" si="119"/>
        <v>54048</v>
      </c>
      <c r="H247" s="40">
        <f t="shared" ca="1" si="120"/>
        <v>66376</v>
      </c>
      <c r="I247" s="41">
        <f t="shared" ca="1" si="121"/>
        <v>16147897</v>
      </c>
      <c r="J247" s="42"/>
      <c r="K247" s="43"/>
      <c r="L247" s="43"/>
      <c r="M247" s="44">
        <f t="shared" ref="M247:M250" ca="1" si="149">IF(C247="","",M246)</f>
        <v>5420860</v>
      </c>
      <c r="N247" s="45">
        <f t="shared" ca="1" si="131"/>
        <v>21568757</v>
      </c>
      <c r="Q247" s="25">
        <f t="shared" ca="1" si="129"/>
        <v>54048</v>
      </c>
      <c r="R247" s="25">
        <f t="shared" ca="1" si="130"/>
        <v>66376</v>
      </c>
    </row>
    <row r="248" spans="2:18">
      <c r="B248" s="100"/>
      <c r="C248" s="36">
        <f t="shared" ca="1" si="127"/>
        <v>231</v>
      </c>
      <c r="D248" s="37">
        <f t="shared" ca="1" si="148"/>
        <v>0.04</v>
      </c>
      <c r="E248" s="38">
        <f t="shared" ca="1" si="116"/>
        <v>120424</v>
      </c>
      <c r="F248" s="39">
        <f t="shared" ca="1" si="118"/>
        <v>120424</v>
      </c>
      <c r="G248" s="40">
        <f t="shared" ca="1" si="119"/>
        <v>53826</v>
      </c>
      <c r="H248" s="40">
        <f t="shared" ca="1" si="120"/>
        <v>66598</v>
      </c>
      <c r="I248" s="41">
        <f t="shared" ca="1" si="121"/>
        <v>16081299</v>
      </c>
      <c r="J248" s="42"/>
      <c r="K248" s="43"/>
      <c r="L248" s="43"/>
      <c r="M248" s="44">
        <f t="shared" ca="1" si="149"/>
        <v>5420860</v>
      </c>
      <c r="N248" s="45">
        <f t="shared" ca="1" si="131"/>
        <v>21502159</v>
      </c>
      <c r="Q248" s="25">
        <f t="shared" ca="1" si="129"/>
        <v>53826</v>
      </c>
      <c r="R248" s="25">
        <f t="shared" ca="1" si="130"/>
        <v>66598</v>
      </c>
    </row>
    <row r="249" spans="2:18">
      <c r="B249" s="100"/>
      <c r="C249" s="36">
        <f t="shared" ca="1" si="127"/>
        <v>232</v>
      </c>
      <c r="D249" s="37">
        <f t="shared" ca="1" si="148"/>
        <v>0.04</v>
      </c>
      <c r="E249" s="38">
        <f t="shared" ca="1" si="116"/>
        <v>120424</v>
      </c>
      <c r="F249" s="39">
        <f t="shared" ca="1" si="118"/>
        <v>120424</v>
      </c>
      <c r="G249" s="40">
        <f t="shared" ca="1" si="119"/>
        <v>53604</v>
      </c>
      <c r="H249" s="40">
        <f t="shared" ca="1" si="120"/>
        <v>66820</v>
      </c>
      <c r="I249" s="41">
        <f t="shared" ca="1" si="121"/>
        <v>16014479</v>
      </c>
      <c r="J249" s="42"/>
      <c r="K249" s="43"/>
      <c r="L249" s="43"/>
      <c r="M249" s="44">
        <f t="shared" ca="1" si="149"/>
        <v>5420860</v>
      </c>
      <c r="N249" s="45">
        <f t="shared" ca="1" si="131"/>
        <v>21435339</v>
      </c>
      <c r="Q249" s="25">
        <f t="shared" ca="1" si="129"/>
        <v>53604</v>
      </c>
      <c r="R249" s="25">
        <f t="shared" ca="1" si="130"/>
        <v>66820</v>
      </c>
    </row>
    <row r="250" spans="2:18">
      <c r="B250" s="100"/>
      <c r="C250" s="36">
        <f t="shared" ca="1" si="127"/>
        <v>233</v>
      </c>
      <c r="D250" s="37">
        <f t="shared" ca="1" si="148"/>
        <v>0.04</v>
      </c>
      <c r="E250" s="38">
        <f t="shared" ca="1" si="116"/>
        <v>120424</v>
      </c>
      <c r="F250" s="39">
        <f t="shared" ca="1" si="118"/>
        <v>120424</v>
      </c>
      <c r="G250" s="40">
        <f t="shared" ca="1" si="119"/>
        <v>53382</v>
      </c>
      <c r="H250" s="40">
        <f t="shared" ca="1" si="120"/>
        <v>67042</v>
      </c>
      <c r="I250" s="41">
        <f t="shared" ca="1" si="121"/>
        <v>15947437</v>
      </c>
      <c r="J250" s="42"/>
      <c r="K250" s="43"/>
      <c r="L250" s="43"/>
      <c r="M250" s="44">
        <f t="shared" ca="1" si="149"/>
        <v>5420860</v>
      </c>
      <c r="N250" s="45">
        <f t="shared" ca="1" si="131"/>
        <v>21368297</v>
      </c>
      <c r="Q250" s="25">
        <f t="shared" ca="1" si="129"/>
        <v>53382</v>
      </c>
      <c r="R250" s="25">
        <f t="shared" ca="1" si="130"/>
        <v>67042</v>
      </c>
    </row>
    <row r="251" spans="2:18">
      <c r="B251" s="100"/>
      <c r="C251" s="36">
        <f t="shared" ca="1" si="127"/>
        <v>234</v>
      </c>
      <c r="D251" s="37">
        <f t="shared" ca="1" si="148"/>
        <v>0.04</v>
      </c>
      <c r="E251" s="38">
        <f t="shared" ca="1" si="116"/>
        <v>362464</v>
      </c>
      <c r="F251" s="39">
        <f t="shared" ca="1" si="118"/>
        <v>120424</v>
      </c>
      <c r="G251" s="40">
        <f t="shared" ca="1" si="119"/>
        <v>53158</v>
      </c>
      <c r="H251" s="40">
        <f t="shared" ca="1" si="120"/>
        <v>67266</v>
      </c>
      <c r="I251" s="41">
        <f t="shared" ca="1" si="121"/>
        <v>15880171</v>
      </c>
      <c r="J251" s="46">
        <f ca="1">IF(C251="","",J245)</f>
        <v>242040</v>
      </c>
      <c r="K251" s="47">
        <f t="shared" ref="K251" ca="1" si="150">IF(C251="","",ROUND(M245*D251/2,0))</f>
        <v>108417</v>
      </c>
      <c r="L251" s="48">
        <f t="shared" ref="L251" ca="1" si="151">IF(C251="","",J251-K251)</f>
        <v>133623</v>
      </c>
      <c r="M251" s="44">
        <f ca="1">IF(C251="","",M245-L251)</f>
        <v>5287237</v>
      </c>
      <c r="N251" s="45">
        <f t="shared" ca="1" si="131"/>
        <v>21167408</v>
      </c>
      <c r="Q251" s="25">
        <f t="shared" ca="1" si="129"/>
        <v>161575</v>
      </c>
      <c r="R251" s="25">
        <f t="shared" ca="1" si="130"/>
        <v>200889</v>
      </c>
    </row>
    <row r="252" spans="2:18">
      <c r="B252" s="100"/>
      <c r="C252" s="36">
        <f t="shared" ca="1" si="127"/>
        <v>235</v>
      </c>
      <c r="D252" s="37">
        <f t="shared" ca="1" si="148"/>
        <v>0.04</v>
      </c>
      <c r="E252" s="38">
        <f t="shared" ca="1" si="116"/>
        <v>120424</v>
      </c>
      <c r="F252" s="39">
        <f t="shared" ca="1" si="118"/>
        <v>120424</v>
      </c>
      <c r="G252" s="40">
        <f t="shared" ca="1" si="119"/>
        <v>52934</v>
      </c>
      <c r="H252" s="40">
        <f t="shared" ca="1" si="120"/>
        <v>67490</v>
      </c>
      <c r="I252" s="41">
        <f t="shared" ca="1" si="121"/>
        <v>15812681</v>
      </c>
      <c r="J252" s="42"/>
      <c r="K252" s="43"/>
      <c r="L252" s="43"/>
      <c r="M252" s="44">
        <f ca="1">IF(C252="","",M251)</f>
        <v>5287237</v>
      </c>
      <c r="N252" s="45">
        <f t="shared" ca="1" si="131"/>
        <v>21099918</v>
      </c>
      <c r="Q252" s="25">
        <f t="shared" ca="1" si="129"/>
        <v>52934</v>
      </c>
      <c r="R252" s="25">
        <f t="shared" ca="1" si="130"/>
        <v>67490</v>
      </c>
    </row>
    <row r="253" spans="2:18">
      <c r="B253" s="100"/>
      <c r="C253" s="36">
        <f t="shared" ca="1" si="127"/>
        <v>236</v>
      </c>
      <c r="D253" s="37">
        <f t="shared" ca="1" si="148"/>
        <v>0.04</v>
      </c>
      <c r="E253" s="38">
        <f t="shared" ca="1" si="116"/>
        <v>120424</v>
      </c>
      <c r="F253" s="39">
        <f t="shared" ca="1" si="118"/>
        <v>120424</v>
      </c>
      <c r="G253" s="40">
        <f t="shared" ca="1" si="119"/>
        <v>52709</v>
      </c>
      <c r="H253" s="40">
        <f t="shared" ca="1" si="120"/>
        <v>67715</v>
      </c>
      <c r="I253" s="41">
        <f t="shared" ca="1" si="121"/>
        <v>15744966</v>
      </c>
      <c r="J253" s="42"/>
      <c r="K253" s="43"/>
      <c r="L253" s="43"/>
      <c r="M253" s="44">
        <f t="shared" ref="M253:M256" ca="1" si="152">IF(C253="","",M252)</f>
        <v>5287237</v>
      </c>
      <c r="N253" s="45">
        <f t="shared" ca="1" si="131"/>
        <v>21032203</v>
      </c>
      <c r="Q253" s="25">
        <f t="shared" ca="1" si="129"/>
        <v>52709</v>
      </c>
      <c r="R253" s="25">
        <f t="shared" ca="1" si="130"/>
        <v>67715</v>
      </c>
    </row>
    <row r="254" spans="2:18">
      <c r="B254" s="100"/>
      <c r="C254" s="36">
        <f t="shared" ca="1" si="127"/>
        <v>237</v>
      </c>
      <c r="D254" s="37">
        <f t="shared" ca="1" si="148"/>
        <v>0.04</v>
      </c>
      <c r="E254" s="38">
        <f t="shared" ca="1" si="116"/>
        <v>120424</v>
      </c>
      <c r="F254" s="39">
        <f t="shared" ca="1" si="118"/>
        <v>120424</v>
      </c>
      <c r="G254" s="40">
        <f t="shared" ca="1" si="119"/>
        <v>52483</v>
      </c>
      <c r="H254" s="40">
        <f t="shared" ca="1" si="120"/>
        <v>67941</v>
      </c>
      <c r="I254" s="41">
        <f t="shared" ca="1" si="121"/>
        <v>15677025</v>
      </c>
      <c r="J254" s="42"/>
      <c r="K254" s="43"/>
      <c r="L254" s="43"/>
      <c r="M254" s="44">
        <f t="shared" ca="1" si="152"/>
        <v>5287237</v>
      </c>
      <c r="N254" s="45">
        <f t="shared" ca="1" si="131"/>
        <v>20964262</v>
      </c>
      <c r="Q254" s="25">
        <f t="shared" ca="1" si="129"/>
        <v>52483</v>
      </c>
      <c r="R254" s="25">
        <f t="shared" ca="1" si="130"/>
        <v>67941</v>
      </c>
    </row>
    <row r="255" spans="2:18">
      <c r="B255" s="100"/>
      <c r="C255" s="36">
        <f t="shared" ca="1" si="127"/>
        <v>238</v>
      </c>
      <c r="D255" s="37">
        <f t="shared" ca="1" si="148"/>
        <v>0.04</v>
      </c>
      <c r="E255" s="38">
        <f t="shared" ca="1" si="116"/>
        <v>120424</v>
      </c>
      <c r="F255" s="39">
        <f t="shared" ca="1" si="118"/>
        <v>120424</v>
      </c>
      <c r="G255" s="40">
        <f t="shared" ca="1" si="119"/>
        <v>52257</v>
      </c>
      <c r="H255" s="40">
        <f t="shared" ca="1" si="120"/>
        <v>68167</v>
      </c>
      <c r="I255" s="41">
        <f t="shared" ca="1" si="121"/>
        <v>15608858</v>
      </c>
      <c r="J255" s="42"/>
      <c r="K255" s="43"/>
      <c r="L255" s="43"/>
      <c r="M255" s="44">
        <f t="shared" ca="1" si="152"/>
        <v>5287237</v>
      </c>
      <c r="N255" s="45">
        <f t="shared" ca="1" si="131"/>
        <v>20896095</v>
      </c>
      <c r="Q255" s="25">
        <f t="shared" ca="1" si="129"/>
        <v>52257</v>
      </c>
      <c r="R255" s="25">
        <f t="shared" ca="1" si="130"/>
        <v>68167</v>
      </c>
    </row>
    <row r="256" spans="2:18">
      <c r="B256" s="100"/>
      <c r="C256" s="36">
        <f t="shared" ca="1" si="127"/>
        <v>239</v>
      </c>
      <c r="D256" s="37">
        <f t="shared" ca="1" si="148"/>
        <v>0.04</v>
      </c>
      <c r="E256" s="38">
        <f t="shared" ca="1" si="116"/>
        <v>120424</v>
      </c>
      <c r="F256" s="39">
        <f t="shared" ca="1" si="118"/>
        <v>120424</v>
      </c>
      <c r="G256" s="40">
        <f t="shared" ca="1" si="119"/>
        <v>52030</v>
      </c>
      <c r="H256" s="40">
        <f t="shared" ca="1" si="120"/>
        <v>68394</v>
      </c>
      <c r="I256" s="41">
        <f t="shared" ca="1" si="121"/>
        <v>15540464</v>
      </c>
      <c r="J256" s="42"/>
      <c r="K256" s="43"/>
      <c r="L256" s="43"/>
      <c r="M256" s="44">
        <f t="shared" ca="1" si="152"/>
        <v>5287237</v>
      </c>
      <c r="N256" s="45">
        <f t="shared" ca="1" si="131"/>
        <v>20827701</v>
      </c>
      <c r="Q256" s="25">
        <f t="shared" ca="1" si="129"/>
        <v>52030</v>
      </c>
      <c r="R256" s="25">
        <f t="shared" ca="1" si="130"/>
        <v>68394</v>
      </c>
    </row>
    <row r="257" spans="2:18">
      <c r="B257" s="101"/>
      <c r="C257" s="49">
        <f t="shared" ca="1" si="127"/>
        <v>240</v>
      </c>
      <c r="D257" s="50">
        <f ca="1">IF(C257="","",VLOOKUP(C257/12,$H$6:$J$12,3,TRUE))</f>
        <v>0.04</v>
      </c>
      <c r="E257" s="51">
        <f t="shared" ca="1" si="116"/>
        <v>362464</v>
      </c>
      <c r="F257" s="52">
        <f ca="1">IF(C257="","",IF($E$8*12=C257,I256+G257,F256))</f>
        <v>120424</v>
      </c>
      <c r="G257" s="53">
        <f t="shared" ca="1" si="119"/>
        <v>51802</v>
      </c>
      <c r="H257" s="53">
        <f ca="1">IF(C257="","",IF($E$8*12=C257,I256,F257-G257))</f>
        <v>68622</v>
      </c>
      <c r="I257" s="54">
        <f t="shared" ca="1" si="121"/>
        <v>15471842</v>
      </c>
      <c r="J257" s="55">
        <f ca="1">IF(C257="","",IF($E$8*12=C257,M256+K257,J251))</f>
        <v>242040</v>
      </c>
      <c r="K257" s="56">
        <f ca="1">IF(C257="","",ROUND(M251*D257/2,0))</f>
        <v>105745</v>
      </c>
      <c r="L257" s="57">
        <f ca="1">IF(C257="","",IF($E$8*2=C257/6,M256,J257-K257))</f>
        <v>136295</v>
      </c>
      <c r="M257" s="58">
        <f ca="1">IF(C257="","",M251-L257)</f>
        <v>5150942</v>
      </c>
      <c r="N257" s="59">
        <f t="shared" ca="1" si="131"/>
        <v>20622784</v>
      </c>
      <c r="Q257" s="25">
        <f t="shared" ca="1" si="129"/>
        <v>157547</v>
      </c>
      <c r="R257" s="25">
        <f t="shared" ca="1" si="130"/>
        <v>204917</v>
      </c>
    </row>
    <row r="258" spans="2:18">
      <c r="B258" s="99" t="str">
        <f t="shared" ref="B258" ca="1" si="153">IF(C258="","",C269/12&amp;"年目")</f>
        <v>21年目</v>
      </c>
      <c r="C258" s="26">
        <f t="shared" ca="1" si="127"/>
        <v>241</v>
      </c>
      <c r="D258" s="27">
        <f t="shared" ref="D258:D268" ca="1" si="154">D259</f>
        <v>0.05</v>
      </c>
      <c r="E258" s="28">
        <f ca="1">IF(C258="","",F258+J258)</f>
        <v>128241</v>
      </c>
      <c r="F258" s="29">
        <f ca="1">IF(C258="","",ROUNDDOWN(-PMT(D258/12,$E$8*12-C257,I257),0))</f>
        <v>128241</v>
      </c>
      <c r="G258" s="30">
        <f ca="1">IF(C258="","",ROUND(I257*D258/12,0))</f>
        <v>64466</v>
      </c>
      <c r="H258" s="30">
        <f ca="1">IF(C258="","",F258-G258)</f>
        <v>63775</v>
      </c>
      <c r="I258" s="31">
        <f ca="1">IF(C258="","",I257-H258)</f>
        <v>15408067</v>
      </c>
      <c r="J258" s="32"/>
      <c r="K258" s="33"/>
      <c r="L258" s="33"/>
      <c r="M258" s="34">
        <f ca="1">IF(C258="","",M257)</f>
        <v>5150942</v>
      </c>
      <c r="N258" s="35">
        <f t="shared" ca="1" si="131"/>
        <v>20559009</v>
      </c>
      <c r="Q258" s="25">
        <f t="shared" ca="1" si="129"/>
        <v>64466</v>
      </c>
      <c r="R258" s="25">
        <f t="shared" ca="1" si="130"/>
        <v>63775</v>
      </c>
    </row>
    <row r="259" spans="2:18">
      <c r="B259" s="100"/>
      <c r="C259" s="36">
        <f t="shared" ca="1" si="127"/>
        <v>242</v>
      </c>
      <c r="D259" s="37">
        <f t="shared" ca="1" si="154"/>
        <v>0.05</v>
      </c>
      <c r="E259" s="38">
        <f t="shared" ref="E259:E317" ca="1" si="155">IF(C259="","",F259+J259)</f>
        <v>128241</v>
      </c>
      <c r="F259" s="39">
        <f ca="1">IF(C259="","",F258)</f>
        <v>128241</v>
      </c>
      <c r="G259" s="40">
        <f ca="1">IF(C259="","",ROUND(I258*D259/12,0))</f>
        <v>64200</v>
      </c>
      <c r="H259" s="40">
        <f ca="1">IF(C259="","",F259-G259)</f>
        <v>64041</v>
      </c>
      <c r="I259" s="41">
        <f ca="1">IF(C259="","",I258-H259)</f>
        <v>15344026</v>
      </c>
      <c r="J259" s="42"/>
      <c r="K259" s="43"/>
      <c r="L259" s="43"/>
      <c r="M259" s="44">
        <f t="shared" ref="M259:M262" ca="1" si="156">IF(C259="","",M258)</f>
        <v>5150942</v>
      </c>
      <c r="N259" s="45">
        <f t="shared" ca="1" si="131"/>
        <v>20494968</v>
      </c>
      <c r="Q259" s="25">
        <f t="shared" ca="1" si="129"/>
        <v>64200</v>
      </c>
      <c r="R259" s="25">
        <f t="shared" ca="1" si="130"/>
        <v>64041</v>
      </c>
    </row>
    <row r="260" spans="2:18">
      <c r="B260" s="100"/>
      <c r="C260" s="36">
        <f t="shared" ca="1" si="127"/>
        <v>243</v>
      </c>
      <c r="D260" s="37">
        <f t="shared" ca="1" si="154"/>
        <v>0.05</v>
      </c>
      <c r="E260" s="38">
        <f t="shared" ca="1" si="155"/>
        <v>128241</v>
      </c>
      <c r="F260" s="39">
        <f t="shared" ref="F260:F316" ca="1" si="157">IF(C260="","",F259)</f>
        <v>128241</v>
      </c>
      <c r="G260" s="40">
        <f t="shared" ref="G260:G317" ca="1" si="158">IF(C260="","",ROUND(I259*D260/12,0))</f>
        <v>63933</v>
      </c>
      <c r="H260" s="40">
        <f t="shared" ref="H260:H316" ca="1" si="159">IF(C260="","",F260-G260)</f>
        <v>64308</v>
      </c>
      <c r="I260" s="41">
        <f t="shared" ref="I260:I317" ca="1" si="160">IF(C260="","",I259-H260)</f>
        <v>15279718</v>
      </c>
      <c r="J260" s="42"/>
      <c r="K260" s="43"/>
      <c r="L260" s="43"/>
      <c r="M260" s="44">
        <f t="shared" ca="1" si="156"/>
        <v>5150942</v>
      </c>
      <c r="N260" s="45">
        <f t="shared" ca="1" si="131"/>
        <v>20430660</v>
      </c>
      <c r="Q260" s="25">
        <f t="shared" ca="1" si="129"/>
        <v>63933</v>
      </c>
      <c r="R260" s="25">
        <f t="shared" ca="1" si="130"/>
        <v>64308</v>
      </c>
    </row>
    <row r="261" spans="2:18">
      <c r="B261" s="100"/>
      <c r="C261" s="36">
        <f t="shared" ca="1" si="127"/>
        <v>244</v>
      </c>
      <c r="D261" s="37">
        <f t="shared" ca="1" si="154"/>
        <v>0.05</v>
      </c>
      <c r="E261" s="38">
        <f t="shared" ca="1" si="155"/>
        <v>128241</v>
      </c>
      <c r="F261" s="39">
        <f t="shared" ca="1" si="157"/>
        <v>128241</v>
      </c>
      <c r="G261" s="40">
        <f t="shared" ca="1" si="158"/>
        <v>63665</v>
      </c>
      <c r="H261" s="40">
        <f t="shared" ca="1" si="159"/>
        <v>64576</v>
      </c>
      <c r="I261" s="41">
        <f t="shared" ca="1" si="160"/>
        <v>15215142</v>
      </c>
      <c r="J261" s="42"/>
      <c r="K261" s="43"/>
      <c r="L261" s="43"/>
      <c r="M261" s="44">
        <f t="shared" ca="1" si="156"/>
        <v>5150942</v>
      </c>
      <c r="N261" s="45">
        <f t="shared" ca="1" si="131"/>
        <v>20366084</v>
      </c>
      <c r="Q261" s="25">
        <f t="shared" ca="1" si="129"/>
        <v>63665</v>
      </c>
      <c r="R261" s="25">
        <f t="shared" ca="1" si="130"/>
        <v>64576</v>
      </c>
    </row>
    <row r="262" spans="2:18">
      <c r="B262" s="100"/>
      <c r="C262" s="36">
        <f t="shared" ca="1" si="127"/>
        <v>245</v>
      </c>
      <c r="D262" s="37">
        <f t="shared" ca="1" si="154"/>
        <v>0.05</v>
      </c>
      <c r="E262" s="38">
        <f t="shared" ca="1" si="155"/>
        <v>128241</v>
      </c>
      <c r="F262" s="39">
        <f t="shared" ca="1" si="157"/>
        <v>128241</v>
      </c>
      <c r="G262" s="40">
        <f t="shared" ca="1" si="158"/>
        <v>63396</v>
      </c>
      <c r="H262" s="40">
        <f t="shared" ca="1" si="159"/>
        <v>64845</v>
      </c>
      <c r="I262" s="41">
        <f t="shared" ca="1" si="160"/>
        <v>15150297</v>
      </c>
      <c r="J262" s="42"/>
      <c r="K262" s="43"/>
      <c r="L262" s="43"/>
      <c r="M262" s="44">
        <f t="shared" ca="1" si="156"/>
        <v>5150942</v>
      </c>
      <c r="N262" s="45">
        <f t="shared" ca="1" si="131"/>
        <v>20301239</v>
      </c>
      <c r="Q262" s="25">
        <f t="shared" ca="1" si="129"/>
        <v>63396</v>
      </c>
      <c r="R262" s="25">
        <f t="shared" ca="1" si="130"/>
        <v>64845</v>
      </c>
    </row>
    <row r="263" spans="2:18">
      <c r="B263" s="100"/>
      <c r="C263" s="36">
        <f t="shared" ca="1" si="127"/>
        <v>246</v>
      </c>
      <c r="D263" s="37">
        <f t="shared" ca="1" si="154"/>
        <v>0.05</v>
      </c>
      <c r="E263" s="38">
        <f t="shared" ca="1" si="155"/>
        <v>386241</v>
      </c>
      <c r="F263" s="39">
        <f t="shared" ca="1" si="157"/>
        <v>128241</v>
      </c>
      <c r="G263" s="40">
        <f t="shared" ca="1" si="158"/>
        <v>63126</v>
      </c>
      <c r="H263" s="40">
        <f t="shared" ca="1" si="159"/>
        <v>65115</v>
      </c>
      <c r="I263" s="41">
        <f t="shared" ca="1" si="160"/>
        <v>15085182</v>
      </c>
      <c r="J263" s="46">
        <f ca="1">IF(C263="","",ROUNDDOWN(-PMT(D263/2,($E$8-C257/12)*2,M257),0))</f>
        <v>258000</v>
      </c>
      <c r="K263" s="47">
        <f t="shared" ref="K263" ca="1" si="161">IF(C263="","",ROUND(M257*D263/2,0))</f>
        <v>128774</v>
      </c>
      <c r="L263" s="48">
        <f t="shared" ref="L263" ca="1" si="162">IF(C263="","",J263-K263)</f>
        <v>129226</v>
      </c>
      <c r="M263" s="44">
        <f ca="1">IF(C263="","",M257-L263)</f>
        <v>5021716</v>
      </c>
      <c r="N263" s="45">
        <f t="shared" ca="1" si="131"/>
        <v>20106898</v>
      </c>
      <c r="Q263" s="25">
        <f t="shared" ca="1" si="129"/>
        <v>191900</v>
      </c>
      <c r="R263" s="25">
        <f t="shared" ca="1" si="130"/>
        <v>194341</v>
      </c>
    </row>
    <row r="264" spans="2:18">
      <c r="B264" s="100"/>
      <c r="C264" s="36">
        <f t="shared" ca="1" si="127"/>
        <v>247</v>
      </c>
      <c r="D264" s="37">
        <f t="shared" ca="1" si="154"/>
        <v>0.05</v>
      </c>
      <c r="E264" s="38">
        <f t="shared" ca="1" si="155"/>
        <v>128241</v>
      </c>
      <c r="F264" s="39">
        <f t="shared" ca="1" si="157"/>
        <v>128241</v>
      </c>
      <c r="G264" s="40">
        <f t="shared" ca="1" si="158"/>
        <v>62855</v>
      </c>
      <c r="H264" s="40">
        <f t="shared" ca="1" si="159"/>
        <v>65386</v>
      </c>
      <c r="I264" s="41">
        <f t="shared" ca="1" si="160"/>
        <v>15019796</v>
      </c>
      <c r="J264" s="42"/>
      <c r="K264" s="43"/>
      <c r="L264" s="43"/>
      <c r="M264" s="44">
        <f ca="1">IF(C264="","",M263)</f>
        <v>5021716</v>
      </c>
      <c r="N264" s="45">
        <f t="shared" ca="1" si="131"/>
        <v>20041512</v>
      </c>
      <c r="Q264" s="25">
        <f t="shared" ca="1" si="129"/>
        <v>62855</v>
      </c>
      <c r="R264" s="25">
        <f t="shared" ca="1" si="130"/>
        <v>65386</v>
      </c>
    </row>
    <row r="265" spans="2:18">
      <c r="B265" s="100"/>
      <c r="C265" s="36">
        <f t="shared" ca="1" si="127"/>
        <v>248</v>
      </c>
      <c r="D265" s="37">
        <f t="shared" ca="1" si="154"/>
        <v>0.05</v>
      </c>
      <c r="E265" s="38">
        <f t="shared" ca="1" si="155"/>
        <v>128241</v>
      </c>
      <c r="F265" s="39">
        <f t="shared" ca="1" si="157"/>
        <v>128241</v>
      </c>
      <c r="G265" s="40">
        <f t="shared" ca="1" si="158"/>
        <v>62582</v>
      </c>
      <c r="H265" s="40">
        <f t="shared" ca="1" si="159"/>
        <v>65659</v>
      </c>
      <c r="I265" s="41">
        <f t="shared" ca="1" si="160"/>
        <v>14954137</v>
      </c>
      <c r="J265" s="42"/>
      <c r="K265" s="43"/>
      <c r="L265" s="43"/>
      <c r="M265" s="44">
        <f t="shared" ref="M265:M268" ca="1" si="163">IF(C265="","",M264)</f>
        <v>5021716</v>
      </c>
      <c r="N265" s="45">
        <f t="shared" ca="1" si="131"/>
        <v>19975853</v>
      </c>
      <c r="Q265" s="25">
        <f t="shared" ca="1" si="129"/>
        <v>62582</v>
      </c>
      <c r="R265" s="25">
        <f t="shared" ca="1" si="130"/>
        <v>65659</v>
      </c>
    </row>
    <row r="266" spans="2:18">
      <c r="B266" s="100"/>
      <c r="C266" s="36">
        <f t="shared" ca="1" si="127"/>
        <v>249</v>
      </c>
      <c r="D266" s="37">
        <f t="shared" ca="1" si="154"/>
        <v>0.05</v>
      </c>
      <c r="E266" s="38">
        <f t="shared" ca="1" si="155"/>
        <v>128241</v>
      </c>
      <c r="F266" s="39">
        <f t="shared" ca="1" si="157"/>
        <v>128241</v>
      </c>
      <c r="G266" s="40">
        <f t="shared" ca="1" si="158"/>
        <v>62309</v>
      </c>
      <c r="H266" s="40">
        <f t="shared" ca="1" si="159"/>
        <v>65932</v>
      </c>
      <c r="I266" s="41">
        <f t="shared" ca="1" si="160"/>
        <v>14888205</v>
      </c>
      <c r="J266" s="42"/>
      <c r="K266" s="43"/>
      <c r="L266" s="43"/>
      <c r="M266" s="44">
        <f t="shared" ca="1" si="163"/>
        <v>5021716</v>
      </c>
      <c r="N266" s="45">
        <f t="shared" ca="1" si="131"/>
        <v>19909921</v>
      </c>
      <c r="Q266" s="25">
        <f t="shared" ca="1" si="129"/>
        <v>62309</v>
      </c>
      <c r="R266" s="25">
        <f t="shared" ca="1" si="130"/>
        <v>65932</v>
      </c>
    </row>
    <row r="267" spans="2:18">
      <c r="B267" s="100"/>
      <c r="C267" s="36">
        <f t="shared" ca="1" si="127"/>
        <v>250</v>
      </c>
      <c r="D267" s="37">
        <f t="shared" ca="1" si="154"/>
        <v>0.05</v>
      </c>
      <c r="E267" s="38">
        <f t="shared" ca="1" si="155"/>
        <v>128241</v>
      </c>
      <c r="F267" s="39">
        <f t="shared" ca="1" si="157"/>
        <v>128241</v>
      </c>
      <c r="G267" s="40">
        <f t="shared" ca="1" si="158"/>
        <v>62034</v>
      </c>
      <c r="H267" s="40">
        <f t="shared" ca="1" si="159"/>
        <v>66207</v>
      </c>
      <c r="I267" s="41">
        <f t="shared" ca="1" si="160"/>
        <v>14821998</v>
      </c>
      <c r="J267" s="42"/>
      <c r="K267" s="43"/>
      <c r="L267" s="43"/>
      <c r="M267" s="44">
        <f t="shared" ca="1" si="163"/>
        <v>5021716</v>
      </c>
      <c r="N267" s="45">
        <f t="shared" ca="1" si="131"/>
        <v>19843714</v>
      </c>
      <c r="Q267" s="25">
        <f t="shared" ca="1" si="129"/>
        <v>62034</v>
      </c>
      <c r="R267" s="25">
        <f t="shared" ca="1" si="130"/>
        <v>66207</v>
      </c>
    </row>
    <row r="268" spans="2:18">
      <c r="B268" s="100"/>
      <c r="C268" s="36">
        <f t="shared" ca="1" si="127"/>
        <v>251</v>
      </c>
      <c r="D268" s="37">
        <f t="shared" ca="1" si="154"/>
        <v>0.05</v>
      </c>
      <c r="E268" s="38">
        <f t="shared" ca="1" si="155"/>
        <v>128241</v>
      </c>
      <c r="F268" s="39">
        <f t="shared" ca="1" si="157"/>
        <v>128241</v>
      </c>
      <c r="G268" s="40">
        <f t="shared" ca="1" si="158"/>
        <v>61758</v>
      </c>
      <c r="H268" s="40">
        <f t="shared" ca="1" si="159"/>
        <v>66483</v>
      </c>
      <c r="I268" s="41">
        <f t="shared" ca="1" si="160"/>
        <v>14755515</v>
      </c>
      <c r="J268" s="42"/>
      <c r="K268" s="43"/>
      <c r="L268" s="43"/>
      <c r="M268" s="44">
        <f t="shared" ca="1" si="163"/>
        <v>5021716</v>
      </c>
      <c r="N268" s="45">
        <f t="shared" ca="1" si="131"/>
        <v>19777231</v>
      </c>
      <c r="Q268" s="25">
        <f t="shared" ca="1" si="129"/>
        <v>61758</v>
      </c>
      <c r="R268" s="25">
        <f t="shared" ca="1" si="130"/>
        <v>66483</v>
      </c>
    </row>
    <row r="269" spans="2:18">
      <c r="B269" s="101"/>
      <c r="C269" s="49">
        <f t="shared" ca="1" si="127"/>
        <v>252</v>
      </c>
      <c r="D269" s="50">
        <f ca="1">IF(C269="","",VLOOKUP(C269/12,$H$6:$J$12,3,TRUE))</f>
        <v>0.05</v>
      </c>
      <c r="E269" s="51">
        <f t="shared" ca="1" si="155"/>
        <v>386241</v>
      </c>
      <c r="F269" s="52">
        <f ca="1">IF(C269="","",IF($E$8*12=C269,I268+G269,F268))</f>
        <v>128241</v>
      </c>
      <c r="G269" s="53">
        <f t="shared" ca="1" si="158"/>
        <v>61481</v>
      </c>
      <c r="H269" s="53">
        <f ca="1">IF(C269="","",IF($E$8*12=C269,I268,F269-G269))</f>
        <v>66760</v>
      </c>
      <c r="I269" s="54">
        <f t="shared" ca="1" si="160"/>
        <v>14688755</v>
      </c>
      <c r="J269" s="55">
        <f ca="1">IF(C269="","",IF($E$8*12=C269,M268+K269,J263))</f>
        <v>258000</v>
      </c>
      <c r="K269" s="56">
        <f ca="1">IF(C269="","",ROUND(M263*D269/2,0))</f>
        <v>125543</v>
      </c>
      <c r="L269" s="57">
        <f ca="1">IF(C269="","",IF($E$8*2=C269/6,M268,J269-K269))</f>
        <v>132457</v>
      </c>
      <c r="M269" s="58">
        <f ca="1">IF(C269="","",M263-L269)</f>
        <v>4889259</v>
      </c>
      <c r="N269" s="59">
        <f t="shared" ca="1" si="131"/>
        <v>19578014</v>
      </c>
      <c r="Q269" s="25">
        <f t="shared" ca="1" si="129"/>
        <v>187024</v>
      </c>
      <c r="R269" s="25">
        <f t="shared" ca="1" si="130"/>
        <v>199217</v>
      </c>
    </row>
    <row r="270" spans="2:18">
      <c r="B270" s="99" t="str">
        <f t="shared" ref="B270" ca="1" si="164">IF(C270="","",C281/12&amp;"年目")</f>
        <v>22年目</v>
      </c>
      <c r="C270" s="26">
        <f t="shared" ca="1" si="127"/>
        <v>253</v>
      </c>
      <c r="D270" s="27">
        <f t="shared" ref="D270:D280" ca="1" si="165">D271</f>
        <v>0.05</v>
      </c>
      <c r="E270" s="28">
        <f t="shared" ca="1" si="155"/>
        <v>128241</v>
      </c>
      <c r="F270" s="29">
        <f t="shared" ca="1" si="157"/>
        <v>128241</v>
      </c>
      <c r="G270" s="30">
        <f t="shared" ca="1" si="158"/>
        <v>61203</v>
      </c>
      <c r="H270" s="30">
        <f t="shared" ca="1" si="159"/>
        <v>67038</v>
      </c>
      <c r="I270" s="31">
        <f t="shared" ca="1" si="160"/>
        <v>14621717</v>
      </c>
      <c r="J270" s="32"/>
      <c r="K270" s="33"/>
      <c r="L270" s="33"/>
      <c r="M270" s="34">
        <f ca="1">IF(C270="","",M269)</f>
        <v>4889259</v>
      </c>
      <c r="N270" s="35">
        <f t="shared" ca="1" si="131"/>
        <v>19510976</v>
      </c>
      <c r="Q270" s="25">
        <f t="shared" ca="1" si="129"/>
        <v>61203</v>
      </c>
      <c r="R270" s="25">
        <f t="shared" ca="1" si="130"/>
        <v>67038</v>
      </c>
    </row>
    <row r="271" spans="2:18">
      <c r="B271" s="100"/>
      <c r="C271" s="36">
        <f t="shared" ca="1" si="127"/>
        <v>254</v>
      </c>
      <c r="D271" s="37">
        <f t="shared" ca="1" si="165"/>
        <v>0.05</v>
      </c>
      <c r="E271" s="38">
        <f t="shared" ca="1" si="155"/>
        <v>128241</v>
      </c>
      <c r="F271" s="39">
        <f t="shared" ca="1" si="157"/>
        <v>128241</v>
      </c>
      <c r="G271" s="40">
        <f t="shared" ca="1" si="158"/>
        <v>60924</v>
      </c>
      <c r="H271" s="40">
        <f t="shared" ca="1" si="159"/>
        <v>67317</v>
      </c>
      <c r="I271" s="41">
        <f t="shared" ca="1" si="160"/>
        <v>14554400</v>
      </c>
      <c r="J271" s="42"/>
      <c r="K271" s="43"/>
      <c r="L271" s="43"/>
      <c r="M271" s="44">
        <f t="shared" ref="M271:M274" ca="1" si="166">IF(C271="","",M270)</f>
        <v>4889259</v>
      </c>
      <c r="N271" s="45">
        <f t="shared" ca="1" si="131"/>
        <v>19443659</v>
      </c>
      <c r="Q271" s="25">
        <f t="shared" ca="1" si="129"/>
        <v>60924</v>
      </c>
      <c r="R271" s="25">
        <f t="shared" ca="1" si="130"/>
        <v>67317</v>
      </c>
    </row>
    <row r="272" spans="2:18">
      <c r="B272" s="100"/>
      <c r="C272" s="36">
        <f t="shared" ca="1" si="127"/>
        <v>255</v>
      </c>
      <c r="D272" s="37">
        <f t="shared" ca="1" si="165"/>
        <v>0.05</v>
      </c>
      <c r="E272" s="38">
        <f t="shared" ca="1" si="155"/>
        <v>128241</v>
      </c>
      <c r="F272" s="39">
        <f t="shared" ca="1" si="157"/>
        <v>128241</v>
      </c>
      <c r="G272" s="40">
        <f t="shared" ca="1" si="158"/>
        <v>60643</v>
      </c>
      <c r="H272" s="40">
        <f t="shared" ca="1" si="159"/>
        <v>67598</v>
      </c>
      <c r="I272" s="41">
        <f t="shared" ca="1" si="160"/>
        <v>14486802</v>
      </c>
      <c r="J272" s="42"/>
      <c r="K272" s="43"/>
      <c r="L272" s="43"/>
      <c r="M272" s="44">
        <f t="shared" ca="1" si="166"/>
        <v>4889259</v>
      </c>
      <c r="N272" s="45">
        <f t="shared" ca="1" si="131"/>
        <v>19376061</v>
      </c>
      <c r="Q272" s="25">
        <f t="shared" ca="1" si="129"/>
        <v>60643</v>
      </c>
      <c r="R272" s="25">
        <f t="shared" ca="1" si="130"/>
        <v>67598</v>
      </c>
    </row>
    <row r="273" spans="2:18">
      <c r="B273" s="100"/>
      <c r="C273" s="36">
        <f t="shared" ca="1" si="127"/>
        <v>256</v>
      </c>
      <c r="D273" s="37">
        <f t="shared" ca="1" si="165"/>
        <v>0.05</v>
      </c>
      <c r="E273" s="38">
        <f t="shared" ca="1" si="155"/>
        <v>128241</v>
      </c>
      <c r="F273" s="39">
        <f t="shared" ca="1" si="157"/>
        <v>128241</v>
      </c>
      <c r="G273" s="40">
        <f t="shared" ca="1" si="158"/>
        <v>60362</v>
      </c>
      <c r="H273" s="40">
        <f t="shared" ca="1" si="159"/>
        <v>67879</v>
      </c>
      <c r="I273" s="41">
        <f t="shared" ca="1" si="160"/>
        <v>14418923</v>
      </c>
      <c r="J273" s="42"/>
      <c r="K273" s="43"/>
      <c r="L273" s="43"/>
      <c r="M273" s="44">
        <f t="shared" ca="1" si="166"/>
        <v>4889259</v>
      </c>
      <c r="N273" s="45">
        <f t="shared" ca="1" si="131"/>
        <v>19308182</v>
      </c>
      <c r="Q273" s="25">
        <f t="shared" ca="1" si="129"/>
        <v>60362</v>
      </c>
      <c r="R273" s="25">
        <f t="shared" ca="1" si="130"/>
        <v>67879</v>
      </c>
    </row>
    <row r="274" spans="2:18">
      <c r="B274" s="100"/>
      <c r="C274" s="36">
        <f t="shared" ca="1" si="127"/>
        <v>257</v>
      </c>
      <c r="D274" s="37">
        <f t="shared" ca="1" si="165"/>
        <v>0.05</v>
      </c>
      <c r="E274" s="38">
        <f t="shared" ca="1" si="155"/>
        <v>128241</v>
      </c>
      <c r="F274" s="39">
        <f t="shared" ca="1" si="157"/>
        <v>128241</v>
      </c>
      <c r="G274" s="40">
        <f t="shared" ca="1" si="158"/>
        <v>60079</v>
      </c>
      <c r="H274" s="40">
        <f t="shared" ca="1" si="159"/>
        <v>68162</v>
      </c>
      <c r="I274" s="41">
        <f t="shared" ca="1" si="160"/>
        <v>14350761</v>
      </c>
      <c r="J274" s="42"/>
      <c r="K274" s="43"/>
      <c r="L274" s="43"/>
      <c r="M274" s="44">
        <f t="shared" ca="1" si="166"/>
        <v>4889259</v>
      </c>
      <c r="N274" s="45">
        <f t="shared" ca="1" si="131"/>
        <v>19240020</v>
      </c>
      <c r="Q274" s="25">
        <f t="shared" ca="1" si="129"/>
        <v>60079</v>
      </c>
      <c r="R274" s="25">
        <f t="shared" ca="1" si="130"/>
        <v>68162</v>
      </c>
    </row>
    <row r="275" spans="2:18">
      <c r="B275" s="100"/>
      <c r="C275" s="36">
        <f t="shared" ref="C275:C338" ca="1" si="167">IF(C274="","",IF($E$8*12&lt;C274+1,"",C274+1))</f>
        <v>258</v>
      </c>
      <c r="D275" s="37">
        <f t="shared" ca="1" si="165"/>
        <v>0.05</v>
      </c>
      <c r="E275" s="38">
        <f t="shared" ca="1" si="155"/>
        <v>386241</v>
      </c>
      <c r="F275" s="39">
        <f t="shared" ca="1" si="157"/>
        <v>128241</v>
      </c>
      <c r="G275" s="40">
        <f t="shared" ca="1" si="158"/>
        <v>59795</v>
      </c>
      <c r="H275" s="40">
        <f t="shared" ca="1" si="159"/>
        <v>68446</v>
      </c>
      <c r="I275" s="41">
        <f t="shared" ca="1" si="160"/>
        <v>14282315</v>
      </c>
      <c r="J275" s="46">
        <f ca="1">IF(C275="","",J269)</f>
        <v>258000</v>
      </c>
      <c r="K275" s="47">
        <f t="shared" ref="K275" ca="1" si="168">IF(C275="","",ROUND(M269*D275/2,0))</f>
        <v>122231</v>
      </c>
      <c r="L275" s="48">
        <f t="shared" ref="L275" ca="1" si="169">IF(C275="","",J275-K275)</f>
        <v>135769</v>
      </c>
      <c r="M275" s="44">
        <f ca="1">IF(C275="","",M269-L275)</f>
        <v>4753490</v>
      </c>
      <c r="N275" s="45">
        <f t="shared" ca="1" si="131"/>
        <v>19035805</v>
      </c>
      <c r="Q275" s="25">
        <f t="shared" ref="Q275:Q338" ca="1" si="170">IF(C275="","",G275+K275)</f>
        <v>182026</v>
      </c>
      <c r="R275" s="25">
        <f t="shared" ref="R275:R338" ca="1" si="171">IF(C275="","",H275+L275)</f>
        <v>204215</v>
      </c>
    </row>
    <row r="276" spans="2:18">
      <c r="B276" s="100"/>
      <c r="C276" s="36">
        <f t="shared" ca="1" si="167"/>
        <v>259</v>
      </c>
      <c r="D276" s="37">
        <f t="shared" ca="1" si="165"/>
        <v>0.05</v>
      </c>
      <c r="E276" s="38">
        <f t="shared" ca="1" si="155"/>
        <v>128241</v>
      </c>
      <c r="F276" s="39">
        <f t="shared" ca="1" si="157"/>
        <v>128241</v>
      </c>
      <c r="G276" s="40">
        <f t="shared" ca="1" si="158"/>
        <v>59510</v>
      </c>
      <c r="H276" s="40">
        <f t="shared" ca="1" si="159"/>
        <v>68731</v>
      </c>
      <c r="I276" s="41">
        <f t="shared" ca="1" si="160"/>
        <v>14213584</v>
      </c>
      <c r="J276" s="42"/>
      <c r="K276" s="43"/>
      <c r="L276" s="43"/>
      <c r="M276" s="44">
        <f ca="1">IF(C276="","",M275)</f>
        <v>4753490</v>
      </c>
      <c r="N276" s="45">
        <f t="shared" ref="N276:N339" ca="1" si="172">IF(C276="","",I276+M276)</f>
        <v>18967074</v>
      </c>
      <c r="Q276" s="25">
        <f t="shared" ca="1" si="170"/>
        <v>59510</v>
      </c>
      <c r="R276" s="25">
        <f t="shared" ca="1" si="171"/>
        <v>68731</v>
      </c>
    </row>
    <row r="277" spans="2:18">
      <c r="B277" s="100"/>
      <c r="C277" s="36">
        <f t="shared" ca="1" si="167"/>
        <v>260</v>
      </c>
      <c r="D277" s="37">
        <f t="shared" ca="1" si="165"/>
        <v>0.05</v>
      </c>
      <c r="E277" s="38">
        <f t="shared" ca="1" si="155"/>
        <v>128241</v>
      </c>
      <c r="F277" s="39">
        <f t="shared" ca="1" si="157"/>
        <v>128241</v>
      </c>
      <c r="G277" s="40">
        <f t="shared" ca="1" si="158"/>
        <v>59223</v>
      </c>
      <c r="H277" s="40">
        <f t="shared" ca="1" si="159"/>
        <v>69018</v>
      </c>
      <c r="I277" s="41">
        <f t="shared" ca="1" si="160"/>
        <v>14144566</v>
      </c>
      <c r="J277" s="42"/>
      <c r="K277" s="43"/>
      <c r="L277" s="43"/>
      <c r="M277" s="44">
        <f t="shared" ref="M277:M280" ca="1" si="173">IF(C277="","",M276)</f>
        <v>4753490</v>
      </c>
      <c r="N277" s="45">
        <f t="shared" ca="1" si="172"/>
        <v>18898056</v>
      </c>
      <c r="Q277" s="25">
        <f t="shared" ca="1" si="170"/>
        <v>59223</v>
      </c>
      <c r="R277" s="25">
        <f t="shared" ca="1" si="171"/>
        <v>69018</v>
      </c>
    </row>
    <row r="278" spans="2:18">
      <c r="B278" s="100"/>
      <c r="C278" s="36">
        <f t="shared" ca="1" si="167"/>
        <v>261</v>
      </c>
      <c r="D278" s="37">
        <f t="shared" ca="1" si="165"/>
        <v>0.05</v>
      </c>
      <c r="E278" s="38">
        <f t="shared" ca="1" si="155"/>
        <v>128241</v>
      </c>
      <c r="F278" s="39">
        <f t="shared" ca="1" si="157"/>
        <v>128241</v>
      </c>
      <c r="G278" s="40">
        <f t="shared" ca="1" si="158"/>
        <v>58936</v>
      </c>
      <c r="H278" s="40">
        <f t="shared" ca="1" si="159"/>
        <v>69305</v>
      </c>
      <c r="I278" s="41">
        <f t="shared" ca="1" si="160"/>
        <v>14075261</v>
      </c>
      <c r="J278" s="42"/>
      <c r="K278" s="43"/>
      <c r="L278" s="43"/>
      <c r="M278" s="44">
        <f t="shared" ca="1" si="173"/>
        <v>4753490</v>
      </c>
      <c r="N278" s="45">
        <f t="shared" ca="1" si="172"/>
        <v>18828751</v>
      </c>
      <c r="Q278" s="25">
        <f t="shared" ca="1" si="170"/>
        <v>58936</v>
      </c>
      <c r="R278" s="25">
        <f t="shared" ca="1" si="171"/>
        <v>69305</v>
      </c>
    </row>
    <row r="279" spans="2:18">
      <c r="B279" s="100"/>
      <c r="C279" s="36">
        <f t="shared" ca="1" si="167"/>
        <v>262</v>
      </c>
      <c r="D279" s="37">
        <f t="shared" ca="1" si="165"/>
        <v>0.05</v>
      </c>
      <c r="E279" s="38">
        <f t="shared" ca="1" si="155"/>
        <v>128241</v>
      </c>
      <c r="F279" s="39">
        <f t="shared" ca="1" si="157"/>
        <v>128241</v>
      </c>
      <c r="G279" s="40">
        <f t="shared" ca="1" si="158"/>
        <v>58647</v>
      </c>
      <c r="H279" s="40">
        <f t="shared" ca="1" si="159"/>
        <v>69594</v>
      </c>
      <c r="I279" s="41">
        <f t="shared" ca="1" si="160"/>
        <v>14005667</v>
      </c>
      <c r="J279" s="42"/>
      <c r="K279" s="43"/>
      <c r="L279" s="43"/>
      <c r="M279" s="44">
        <f t="shared" ca="1" si="173"/>
        <v>4753490</v>
      </c>
      <c r="N279" s="45">
        <f t="shared" ca="1" si="172"/>
        <v>18759157</v>
      </c>
      <c r="Q279" s="25">
        <f t="shared" ca="1" si="170"/>
        <v>58647</v>
      </c>
      <c r="R279" s="25">
        <f t="shared" ca="1" si="171"/>
        <v>69594</v>
      </c>
    </row>
    <row r="280" spans="2:18">
      <c r="B280" s="100"/>
      <c r="C280" s="36">
        <f t="shared" ca="1" si="167"/>
        <v>263</v>
      </c>
      <c r="D280" s="37">
        <f t="shared" ca="1" si="165"/>
        <v>0.05</v>
      </c>
      <c r="E280" s="38">
        <f t="shared" ca="1" si="155"/>
        <v>128241</v>
      </c>
      <c r="F280" s="39">
        <f t="shared" ca="1" si="157"/>
        <v>128241</v>
      </c>
      <c r="G280" s="40">
        <f t="shared" ca="1" si="158"/>
        <v>58357</v>
      </c>
      <c r="H280" s="40">
        <f t="shared" ca="1" si="159"/>
        <v>69884</v>
      </c>
      <c r="I280" s="41">
        <f t="shared" ca="1" si="160"/>
        <v>13935783</v>
      </c>
      <c r="J280" s="42"/>
      <c r="K280" s="43"/>
      <c r="L280" s="43"/>
      <c r="M280" s="44">
        <f t="shared" ca="1" si="173"/>
        <v>4753490</v>
      </c>
      <c r="N280" s="45">
        <f t="shared" ca="1" si="172"/>
        <v>18689273</v>
      </c>
      <c r="Q280" s="25">
        <f t="shared" ca="1" si="170"/>
        <v>58357</v>
      </c>
      <c r="R280" s="25">
        <f t="shared" ca="1" si="171"/>
        <v>69884</v>
      </c>
    </row>
    <row r="281" spans="2:18">
      <c r="B281" s="101"/>
      <c r="C281" s="49">
        <f t="shared" ca="1" si="167"/>
        <v>264</v>
      </c>
      <c r="D281" s="50">
        <f ca="1">IF(C281="","",VLOOKUP(C281/12,$H$6:$J$12,3,TRUE))</f>
        <v>0.05</v>
      </c>
      <c r="E281" s="51">
        <f t="shared" ca="1" si="155"/>
        <v>386241</v>
      </c>
      <c r="F281" s="52">
        <f ca="1">IF(C281="","",IF($E$8*12=C281,I280+G281,F280))</f>
        <v>128241</v>
      </c>
      <c r="G281" s="53">
        <f t="shared" ca="1" si="158"/>
        <v>58066</v>
      </c>
      <c r="H281" s="53">
        <f ca="1">IF(C281="","",IF($E$8*12=C281,I280,F281-G281))</f>
        <v>70175</v>
      </c>
      <c r="I281" s="54">
        <f t="shared" ca="1" si="160"/>
        <v>13865608</v>
      </c>
      <c r="J281" s="55">
        <f ca="1">IF(C281="","",IF($E$8*12=C281,M280+K281,J275))</f>
        <v>258000</v>
      </c>
      <c r="K281" s="56">
        <f ca="1">IF(C281="","",ROUND(M275*D281/2,0))</f>
        <v>118837</v>
      </c>
      <c r="L281" s="57">
        <f ca="1">IF(C281="","",IF($E$8*2=C281/6,M280,J281-K281))</f>
        <v>139163</v>
      </c>
      <c r="M281" s="58">
        <f ca="1">IF(C281="","",M275-L281)</f>
        <v>4614327</v>
      </c>
      <c r="N281" s="59">
        <f t="shared" ca="1" si="172"/>
        <v>18479935</v>
      </c>
      <c r="Q281" s="25">
        <f t="shared" ca="1" si="170"/>
        <v>176903</v>
      </c>
      <c r="R281" s="25">
        <f t="shared" ca="1" si="171"/>
        <v>209338</v>
      </c>
    </row>
    <row r="282" spans="2:18">
      <c r="B282" s="99" t="str">
        <f t="shared" ref="B282" ca="1" si="174">IF(C282="","",C293/12&amp;"年目")</f>
        <v>23年目</v>
      </c>
      <c r="C282" s="26">
        <f t="shared" ca="1" si="167"/>
        <v>265</v>
      </c>
      <c r="D282" s="27">
        <f t="shared" ref="D282:D292" ca="1" si="175">D283</f>
        <v>0.05</v>
      </c>
      <c r="E282" s="28">
        <f t="shared" ca="1" si="155"/>
        <v>128241</v>
      </c>
      <c r="F282" s="29">
        <f t="shared" ca="1" si="157"/>
        <v>128241</v>
      </c>
      <c r="G282" s="30">
        <f t="shared" ca="1" si="158"/>
        <v>57773</v>
      </c>
      <c r="H282" s="30">
        <f t="shared" ca="1" si="159"/>
        <v>70468</v>
      </c>
      <c r="I282" s="31">
        <f t="shared" ca="1" si="160"/>
        <v>13795140</v>
      </c>
      <c r="J282" s="32"/>
      <c r="K282" s="33"/>
      <c r="L282" s="33"/>
      <c r="M282" s="34">
        <f ca="1">IF(C282="","",M281)</f>
        <v>4614327</v>
      </c>
      <c r="N282" s="35">
        <f t="shared" ca="1" si="172"/>
        <v>18409467</v>
      </c>
      <c r="Q282" s="25">
        <f t="shared" ca="1" si="170"/>
        <v>57773</v>
      </c>
      <c r="R282" s="25">
        <f t="shared" ca="1" si="171"/>
        <v>70468</v>
      </c>
    </row>
    <row r="283" spans="2:18">
      <c r="B283" s="100"/>
      <c r="C283" s="36">
        <f t="shared" ca="1" si="167"/>
        <v>266</v>
      </c>
      <c r="D283" s="37">
        <f t="shared" ca="1" si="175"/>
        <v>0.05</v>
      </c>
      <c r="E283" s="38">
        <f t="shared" ca="1" si="155"/>
        <v>128241</v>
      </c>
      <c r="F283" s="39">
        <f t="shared" ca="1" si="157"/>
        <v>128241</v>
      </c>
      <c r="G283" s="40">
        <f t="shared" ca="1" si="158"/>
        <v>57480</v>
      </c>
      <c r="H283" s="40">
        <f t="shared" ca="1" si="159"/>
        <v>70761</v>
      </c>
      <c r="I283" s="41">
        <f t="shared" ca="1" si="160"/>
        <v>13724379</v>
      </c>
      <c r="J283" s="42"/>
      <c r="K283" s="43"/>
      <c r="L283" s="43"/>
      <c r="M283" s="44">
        <f t="shared" ref="M283:M286" ca="1" si="176">IF(C283="","",M282)</f>
        <v>4614327</v>
      </c>
      <c r="N283" s="45">
        <f t="shared" ca="1" si="172"/>
        <v>18338706</v>
      </c>
      <c r="Q283" s="25">
        <f t="shared" ca="1" si="170"/>
        <v>57480</v>
      </c>
      <c r="R283" s="25">
        <f t="shared" ca="1" si="171"/>
        <v>70761</v>
      </c>
    </row>
    <row r="284" spans="2:18">
      <c r="B284" s="100"/>
      <c r="C284" s="36">
        <f t="shared" ca="1" si="167"/>
        <v>267</v>
      </c>
      <c r="D284" s="37">
        <f t="shared" ca="1" si="175"/>
        <v>0.05</v>
      </c>
      <c r="E284" s="38">
        <f t="shared" ca="1" si="155"/>
        <v>128241</v>
      </c>
      <c r="F284" s="39">
        <f t="shared" ca="1" si="157"/>
        <v>128241</v>
      </c>
      <c r="G284" s="40">
        <f t="shared" ca="1" si="158"/>
        <v>57185</v>
      </c>
      <c r="H284" s="40">
        <f t="shared" ca="1" si="159"/>
        <v>71056</v>
      </c>
      <c r="I284" s="41">
        <f t="shared" ca="1" si="160"/>
        <v>13653323</v>
      </c>
      <c r="J284" s="42"/>
      <c r="K284" s="43"/>
      <c r="L284" s="43"/>
      <c r="M284" s="44">
        <f t="shared" ca="1" si="176"/>
        <v>4614327</v>
      </c>
      <c r="N284" s="45">
        <f t="shared" ca="1" si="172"/>
        <v>18267650</v>
      </c>
      <c r="Q284" s="25">
        <f t="shared" ca="1" si="170"/>
        <v>57185</v>
      </c>
      <c r="R284" s="25">
        <f t="shared" ca="1" si="171"/>
        <v>71056</v>
      </c>
    </row>
    <row r="285" spans="2:18">
      <c r="B285" s="100"/>
      <c r="C285" s="36">
        <f t="shared" ca="1" si="167"/>
        <v>268</v>
      </c>
      <c r="D285" s="37">
        <f t="shared" ca="1" si="175"/>
        <v>0.05</v>
      </c>
      <c r="E285" s="38">
        <f t="shared" ca="1" si="155"/>
        <v>128241</v>
      </c>
      <c r="F285" s="39">
        <f t="shared" ca="1" si="157"/>
        <v>128241</v>
      </c>
      <c r="G285" s="40">
        <f t="shared" ca="1" si="158"/>
        <v>56889</v>
      </c>
      <c r="H285" s="40">
        <f t="shared" ca="1" si="159"/>
        <v>71352</v>
      </c>
      <c r="I285" s="41">
        <f t="shared" ca="1" si="160"/>
        <v>13581971</v>
      </c>
      <c r="J285" s="42"/>
      <c r="K285" s="43"/>
      <c r="L285" s="43"/>
      <c r="M285" s="44">
        <f t="shared" ca="1" si="176"/>
        <v>4614327</v>
      </c>
      <c r="N285" s="45">
        <f t="shared" ca="1" si="172"/>
        <v>18196298</v>
      </c>
      <c r="Q285" s="25">
        <f t="shared" ca="1" si="170"/>
        <v>56889</v>
      </c>
      <c r="R285" s="25">
        <f t="shared" ca="1" si="171"/>
        <v>71352</v>
      </c>
    </row>
    <row r="286" spans="2:18">
      <c r="B286" s="100"/>
      <c r="C286" s="36">
        <f t="shared" ca="1" si="167"/>
        <v>269</v>
      </c>
      <c r="D286" s="37">
        <f t="shared" ca="1" si="175"/>
        <v>0.05</v>
      </c>
      <c r="E286" s="38">
        <f t="shared" ca="1" si="155"/>
        <v>128241</v>
      </c>
      <c r="F286" s="39">
        <f t="shared" ca="1" si="157"/>
        <v>128241</v>
      </c>
      <c r="G286" s="40">
        <f t="shared" ca="1" si="158"/>
        <v>56592</v>
      </c>
      <c r="H286" s="40">
        <f t="shared" ca="1" si="159"/>
        <v>71649</v>
      </c>
      <c r="I286" s="41">
        <f t="shared" ca="1" si="160"/>
        <v>13510322</v>
      </c>
      <c r="J286" s="42"/>
      <c r="K286" s="43"/>
      <c r="L286" s="43"/>
      <c r="M286" s="44">
        <f t="shared" ca="1" si="176"/>
        <v>4614327</v>
      </c>
      <c r="N286" s="45">
        <f t="shared" ca="1" si="172"/>
        <v>18124649</v>
      </c>
      <c r="Q286" s="25">
        <f t="shared" ca="1" si="170"/>
        <v>56592</v>
      </c>
      <c r="R286" s="25">
        <f t="shared" ca="1" si="171"/>
        <v>71649</v>
      </c>
    </row>
    <row r="287" spans="2:18">
      <c r="B287" s="100"/>
      <c r="C287" s="36">
        <f t="shared" ca="1" si="167"/>
        <v>270</v>
      </c>
      <c r="D287" s="37">
        <f t="shared" ca="1" si="175"/>
        <v>0.05</v>
      </c>
      <c r="E287" s="38">
        <f t="shared" ca="1" si="155"/>
        <v>386241</v>
      </c>
      <c r="F287" s="39">
        <f t="shared" ca="1" si="157"/>
        <v>128241</v>
      </c>
      <c r="G287" s="40">
        <f t="shared" ca="1" si="158"/>
        <v>56293</v>
      </c>
      <c r="H287" s="40">
        <f t="shared" ca="1" si="159"/>
        <v>71948</v>
      </c>
      <c r="I287" s="41">
        <f t="shared" ca="1" si="160"/>
        <v>13438374</v>
      </c>
      <c r="J287" s="46">
        <f ca="1">IF(C287="","",J281)</f>
        <v>258000</v>
      </c>
      <c r="K287" s="47">
        <f t="shared" ref="K287" ca="1" si="177">IF(C287="","",ROUND(M281*D287/2,0))</f>
        <v>115358</v>
      </c>
      <c r="L287" s="48">
        <f t="shared" ref="L287" ca="1" si="178">IF(C287="","",J287-K287)</f>
        <v>142642</v>
      </c>
      <c r="M287" s="44">
        <f ca="1">IF(C287="","",M281-L287)</f>
        <v>4471685</v>
      </c>
      <c r="N287" s="45">
        <f t="shared" ca="1" si="172"/>
        <v>17910059</v>
      </c>
      <c r="Q287" s="25">
        <f t="shared" ca="1" si="170"/>
        <v>171651</v>
      </c>
      <c r="R287" s="25">
        <f t="shared" ca="1" si="171"/>
        <v>214590</v>
      </c>
    </row>
    <row r="288" spans="2:18">
      <c r="B288" s="100"/>
      <c r="C288" s="36">
        <f t="shared" ca="1" si="167"/>
        <v>271</v>
      </c>
      <c r="D288" s="37">
        <f t="shared" ca="1" si="175"/>
        <v>0.05</v>
      </c>
      <c r="E288" s="38">
        <f t="shared" ca="1" si="155"/>
        <v>128241</v>
      </c>
      <c r="F288" s="39">
        <f t="shared" ca="1" si="157"/>
        <v>128241</v>
      </c>
      <c r="G288" s="40">
        <f t="shared" ca="1" si="158"/>
        <v>55993</v>
      </c>
      <c r="H288" s="40">
        <f t="shared" ca="1" si="159"/>
        <v>72248</v>
      </c>
      <c r="I288" s="41">
        <f t="shared" ca="1" si="160"/>
        <v>13366126</v>
      </c>
      <c r="J288" s="42"/>
      <c r="K288" s="43"/>
      <c r="L288" s="43"/>
      <c r="M288" s="44">
        <f ca="1">IF(C288="","",M287)</f>
        <v>4471685</v>
      </c>
      <c r="N288" s="45">
        <f t="shared" ca="1" si="172"/>
        <v>17837811</v>
      </c>
      <c r="Q288" s="25">
        <f t="shared" ca="1" si="170"/>
        <v>55993</v>
      </c>
      <c r="R288" s="25">
        <f t="shared" ca="1" si="171"/>
        <v>72248</v>
      </c>
    </row>
    <row r="289" spans="2:18">
      <c r="B289" s="100"/>
      <c r="C289" s="36">
        <f t="shared" ca="1" si="167"/>
        <v>272</v>
      </c>
      <c r="D289" s="37">
        <f t="shared" ca="1" si="175"/>
        <v>0.05</v>
      </c>
      <c r="E289" s="38">
        <f t="shared" ca="1" si="155"/>
        <v>128241</v>
      </c>
      <c r="F289" s="39">
        <f t="shared" ca="1" si="157"/>
        <v>128241</v>
      </c>
      <c r="G289" s="40">
        <f t="shared" ca="1" si="158"/>
        <v>55692</v>
      </c>
      <c r="H289" s="40">
        <f t="shared" ca="1" si="159"/>
        <v>72549</v>
      </c>
      <c r="I289" s="41">
        <f t="shared" ca="1" si="160"/>
        <v>13293577</v>
      </c>
      <c r="J289" s="42"/>
      <c r="K289" s="43"/>
      <c r="L289" s="43"/>
      <c r="M289" s="44">
        <f t="shared" ref="M289:M292" ca="1" si="179">IF(C289="","",M288)</f>
        <v>4471685</v>
      </c>
      <c r="N289" s="45">
        <f t="shared" ca="1" si="172"/>
        <v>17765262</v>
      </c>
      <c r="Q289" s="25">
        <f t="shared" ca="1" si="170"/>
        <v>55692</v>
      </c>
      <c r="R289" s="25">
        <f t="shared" ca="1" si="171"/>
        <v>72549</v>
      </c>
    </row>
    <row r="290" spans="2:18">
      <c r="B290" s="100"/>
      <c r="C290" s="36">
        <f t="shared" ca="1" si="167"/>
        <v>273</v>
      </c>
      <c r="D290" s="37">
        <f t="shared" ca="1" si="175"/>
        <v>0.05</v>
      </c>
      <c r="E290" s="38">
        <f t="shared" ca="1" si="155"/>
        <v>128241</v>
      </c>
      <c r="F290" s="39">
        <f t="shared" ca="1" si="157"/>
        <v>128241</v>
      </c>
      <c r="G290" s="40">
        <f t="shared" ca="1" si="158"/>
        <v>55390</v>
      </c>
      <c r="H290" s="40">
        <f t="shared" ca="1" si="159"/>
        <v>72851</v>
      </c>
      <c r="I290" s="41">
        <f t="shared" ca="1" si="160"/>
        <v>13220726</v>
      </c>
      <c r="J290" s="42"/>
      <c r="K290" s="43"/>
      <c r="L290" s="43"/>
      <c r="M290" s="44">
        <f t="shared" ca="1" si="179"/>
        <v>4471685</v>
      </c>
      <c r="N290" s="45">
        <f t="shared" ca="1" si="172"/>
        <v>17692411</v>
      </c>
      <c r="Q290" s="25">
        <f t="shared" ca="1" si="170"/>
        <v>55390</v>
      </c>
      <c r="R290" s="25">
        <f t="shared" ca="1" si="171"/>
        <v>72851</v>
      </c>
    </row>
    <row r="291" spans="2:18">
      <c r="B291" s="100"/>
      <c r="C291" s="36">
        <f t="shared" ca="1" si="167"/>
        <v>274</v>
      </c>
      <c r="D291" s="37">
        <f t="shared" ca="1" si="175"/>
        <v>0.05</v>
      </c>
      <c r="E291" s="38">
        <f t="shared" ca="1" si="155"/>
        <v>128241</v>
      </c>
      <c r="F291" s="39">
        <f t="shared" ca="1" si="157"/>
        <v>128241</v>
      </c>
      <c r="G291" s="40">
        <f t="shared" ca="1" si="158"/>
        <v>55086</v>
      </c>
      <c r="H291" s="40">
        <f t="shared" ca="1" si="159"/>
        <v>73155</v>
      </c>
      <c r="I291" s="41">
        <f t="shared" ca="1" si="160"/>
        <v>13147571</v>
      </c>
      <c r="J291" s="42"/>
      <c r="K291" s="43"/>
      <c r="L291" s="43"/>
      <c r="M291" s="44">
        <f t="shared" ca="1" si="179"/>
        <v>4471685</v>
      </c>
      <c r="N291" s="45">
        <f t="shared" ca="1" si="172"/>
        <v>17619256</v>
      </c>
      <c r="Q291" s="25">
        <f t="shared" ca="1" si="170"/>
        <v>55086</v>
      </c>
      <c r="R291" s="25">
        <f t="shared" ca="1" si="171"/>
        <v>73155</v>
      </c>
    </row>
    <row r="292" spans="2:18">
      <c r="B292" s="100"/>
      <c r="C292" s="36">
        <f t="shared" ca="1" si="167"/>
        <v>275</v>
      </c>
      <c r="D292" s="37">
        <f t="shared" ca="1" si="175"/>
        <v>0.05</v>
      </c>
      <c r="E292" s="38">
        <f t="shared" ca="1" si="155"/>
        <v>128241</v>
      </c>
      <c r="F292" s="39">
        <f t="shared" ca="1" si="157"/>
        <v>128241</v>
      </c>
      <c r="G292" s="40">
        <f t="shared" ca="1" si="158"/>
        <v>54782</v>
      </c>
      <c r="H292" s="40">
        <f t="shared" ca="1" si="159"/>
        <v>73459</v>
      </c>
      <c r="I292" s="41">
        <f t="shared" ca="1" si="160"/>
        <v>13074112</v>
      </c>
      <c r="J292" s="42"/>
      <c r="K292" s="43"/>
      <c r="L292" s="43"/>
      <c r="M292" s="44">
        <f t="shared" ca="1" si="179"/>
        <v>4471685</v>
      </c>
      <c r="N292" s="45">
        <f t="shared" ca="1" si="172"/>
        <v>17545797</v>
      </c>
      <c r="Q292" s="25">
        <f t="shared" ca="1" si="170"/>
        <v>54782</v>
      </c>
      <c r="R292" s="25">
        <f t="shared" ca="1" si="171"/>
        <v>73459</v>
      </c>
    </row>
    <row r="293" spans="2:18">
      <c r="B293" s="101"/>
      <c r="C293" s="49">
        <f t="shared" ca="1" si="167"/>
        <v>276</v>
      </c>
      <c r="D293" s="50">
        <f ca="1">IF(C293="","",VLOOKUP(C293/12,$H$6:$J$12,3,TRUE))</f>
        <v>0.05</v>
      </c>
      <c r="E293" s="51">
        <f t="shared" ca="1" si="155"/>
        <v>386241</v>
      </c>
      <c r="F293" s="52">
        <f ca="1">IF(C293="","",IF($E$8*12=C293,I292+G293,F292))</f>
        <v>128241</v>
      </c>
      <c r="G293" s="53">
        <f t="shared" ca="1" si="158"/>
        <v>54475</v>
      </c>
      <c r="H293" s="53">
        <f ca="1">IF(C293="","",IF($E$8*12=C293,I292,F293-G293))</f>
        <v>73766</v>
      </c>
      <c r="I293" s="54">
        <f t="shared" ca="1" si="160"/>
        <v>13000346</v>
      </c>
      <c r="J293" s="55">
        <f ca="1">IF(C293="","",IF($E$8*12=C293,M292+K293,J287))</f>
        <v>258000</v>
      </c>
      <c r="K293" s="56">
        <f ca="1">IF(C293="","",ROUND(M287*D293/2,0))</f>
        <v>111792</v>
      </c>
      <c r="L293" s="57">
        <f ca="1">IF(C293="","",IF($E$8*2=C293/6,M292,J293-K293))</f>
        <v>146208</v>
      </c>
      <c r="M293" s="58">
        <f ca="1">IF(C293="","",M287-L293)</f>
        <v>4325477</v>
      </c>
      <c r="N293" s="59">
        <f t="shared" ca="1" si="172"/>
        <v>17325823</v>
      </c>
      <c r="Q293" s="25">
        <f t="shared" ca="1" si="170"/>
        <v>166267</v>
      </c>
      <c r="R293" s="25">
        <f t="shared" ca="1" si="171"/>
        <v>219974</v>
      </c>
    </row>
    <row r="294" spans="2:18">
      <c r="B294" s="99" t="str">
        <f t="shared" ref="B294" ca="1" si="180">IF(C294="","",C305/12&amp;"年目")</f>
        <v>24年目</v>
      </c>
      <c r="C294" s="26">
        <f t="shared" ca="1" si="167"/>
        <v>277</v>
      </c>
      <c r="D294" s="27">
        <f t="shared" ref="D294:D304" ca="1" si="181">D295</f>
        <v>0.05</v>
      </c>
      <c r="E294" s="28">
        <f t="shared" ca="1" si="155"/>
        <v>128241</v>
      </c>
      <c r="F294" s="29">
        <f t="shared" ca="1" si="157"/>
        <v>128241</v>
      </c>
      <c r="G294" s="30">
        <f t="shared" ca="1" si="158"/>
        <v>54168</v>
      </c>
      <c r="H294" s="30">
        <f t="shared" ca="1" si="159"/>
        <v>74073</v>
      </c>
      <c r="I294" s="31">
        <f t="shared" ca="1" si="160"/>
        <v>12926273</v>
      </c>
      <c r="J294" s="32"/>
      <c r="K294" s="33"/>
      <c r="L294" s="33"/>
      <c r="M294" s="34">
        <f ca="1">IF(C294="","",M293)</f>
        <v>4325477</v>
      </c>
      <c r="N294" s="35">
        <f t="shared" ca="1" si="172"/>
        <v>17251750</v>
      </c>
      <c r="Q294" s="25">
        <f t="shared" ca="1" si="170"/>
        <v>54168</v>
      </c>
      <c r="R294" s="25">
        <f t="shared" ca="1" si="171"/>
        <v>74073</v>
      </c>
    </row>
    <row r="295" spans="2:18">
      <c r="B295" s="100"/>
      <c r="C295" s="36">
        <f t="shared" ca="1" si="167"/>
        <v>278</v>
      </c>
      <c r="D295" s="37">
        <f t="shared" ca="1" si="181"/>
        <v>0.05</v>
      </c>
      <c r="E295" s="38">
        <f t="shared" ca="1" si="155"/>
        <v>128241</v>
      </c>
      <c r="F295" s="39">
        <f t="shared" ca="1" si="157"/>
        <v>128241</v>
      </c>
      <c r="G295" s="40">
        <f t="shared" ca="1" si="158"/>
        <v>53859</v>
      </c>
      <c r="H295" s="40">
        <f t="shared" ca="1" si="159"/>
        <v>74382</v>
      </c>
      <c r="I295" s="41">
        <f t="shared" ca="1" si="160"/>
        <v>12851891</v>
      </c>
      <c r="J295" s="42"/>
      <c r="K295" s="43"/>
      <c r="L295" s="43"/>
      <c r="M295" s="44">
        <f t="shared" ref="M295:M298" ca="1" si="182">IF(C295="","",M294)</f>
        <v>4325477</v>
      </c>
      <c r="N295" s="45">
        <f t="shared" ca="1" si="172"/>
        <v>17177368</v>
      </c>
      <c r="Q295" s="25">
        <f t="shared" ca="1" si="170"/>
        <v>53859</v>
      </c>
      <c r="R295" s="25">
        <f t="shared" ca="1" si="171"/>
        <v>74382</v>
      </c>
    </row>
    <row r="296" spans="2:18">
      <c r="B296" s="100"/>
      <c r="C296" s="36">
        <f t="shared" ca="1" si="167"/>
        <v>279</v>
      </c>
      <c r="D296" s="37">
        <f t="shared" ca="1" si="181"/>
        <v>0.05</v>
      </c>
      <c r="E296" s="38">
        <f t="shared" ca="1" si="155"/>
        <v>128241</v>
      </c>
      <c r="F296" s="39">
        <f t="shared" ca="1" si="157"/>
        <v>128241</v>
      </c>
      <c r="G296" s="40">
        <f t="shared" ca="1" si="158"/>
        <v>53550</v>
      </c>
      <c r="H296" s="40">
        <f t="shared" ca="1" si="159"/>
        <v>74691</v>
      </c>
      <c r="I296" s="41">
        <f t="shared" ca="1" si="160"/>
        <v>12777200</v>
      </c>
      <c r="J296" s="42"/>
      <c r="K296" s="43"/>
      <c r="L296" s="43"/>
      <c r="M296" s="44">
        <f t="shared" ca="1" si="182"/>
        <v>4325477</v>
      </c>
      <c r="N296" s="45">
        <f t="shared" ca="1" si="172"/>
        <v>17102677</v>
      </c>
      <c r="Q296" s="25">
        <f t="shared" ca="1" si="170"/>
        <v>53550</v>
      </c>
      <c r="R296" s="25">
        <f t="shared" ca="1" si="171"/>
        <v>74691</v>
      </c>
    </row>
    <row r="297" spans="2:18">
      <c r="B297" s="100"/>
      <c r="C297" s="36">
        <f t="shared" ca="1" si="167"/>
        <v>280</v>
      </c>
      <c r="D297" s="37">
        <f t="shared" ca="1" si="181"/>
        <v>0.05</v>
      </c>
      <c r="E297" s="38">
        <f t="shared" ca="1" si="155"/>
        <v>128241</v>
      </c>
      <c r="F297" s="39">
        <f t="shared" ca="1" si="157"/>
        <v>128241</v>
      </c>
      <c r="G297" s="40">
        <f t="shared" ca="1" si="158"/>
        <v>53238</v>
      </c>
      <c r="H297" s="40">
        <f t="shared" ca="1" si="159"/>
        <v>75003</v>
      </c>
      <c r="I297" s="41">
        <f t="shared" ca="1" si="160"/>
        <v>12702197</v>
      </c>
      <c r="J297" s="42"/>
      <c r="K297" s="43"/>
      <c r="L297" s="43"/>
      <c r="M297" s="44">
        <f t="shared" ca="1" si="182"/>
        <v>4325477</v>
      </c>
      <c r="N297" s="45">
        <f t="shared" ca="1" si="172"/>
        <v>17027674</v>
      </c>
      <c r="Q297" s="25">
        <f t="shared" ca="1" si="170"/>
        <v>53238</v>
      </c>
      <c r="R297" s="25">
        <f t="shared" ca="1" si="171"/>
        <v>75003</v>
      </c>
    </row>
    <row r="298" spans="2:18">
      <c r="B298" s="100"/>
      <c r="C298" s="36">
        <f t="shared" ca="1" si="167"/>
        <v>281</v>
      </c>
      <c r="D298" s="37">
        <f t="shared" ca="1" si="181"/>
        <v>0.05</v>
      </c>
      <c r="E298" s="38">
        <f t="shared" ca="1" si="155"/>
        <v>128241</v>
      </c>
      <c r="F298" s="39">
        <f t="shared" ca="1" si="157"/>
        <v>128241</v>
      </c>
      <c r="G298" s="40">
        <f t="shared" ca="1" si="158"/>
        <v>52926</v>
      </c>
      <c r="H298" s="40">
        <f t="shared" ca="1" si="159"/>
        <v>75315</v>
      </c>
      <c r="I298" s="41">
        <f t="shared" ca="1" si="160"/>
        <v>12626882</v>
      </c>
      <c r="J298" s="42"/>
      <c r="K298" s="43"/>
      <c r="L298" s="43"/>
      <c r="M298" s="44">
        <f t="shared" ca="1" si="182"/>
        <v>4325477</v>
      </c>
      <c r="N298" s="45">
        <f t="shared" ca="1" si="172"/>
        <v>16952359</v>
      </c>
      <c r="Q298" s="25">
        <f t="shared" ca="1" si="170"/>
        <v>52926</v>
      </c>
      <c r="R298" s="25">
        <f t="shared" ca="1" si="171"/>
        <v>75315</v>
      </c>
    </row>
    <row r="299" spans="2:18">
      <c r="B299" s="100"/>
      <c r="C299" s="36">
        <f t="shared" ca="1" si="167"/>
        <v>282</v>
      </c>
      <c r="D299" s="37">
        <f t="shared" ca="1" si="181"/>
        <v>0.05</v>
      </c>
      <c r="E299" s="38">
        <f t="shared" ca="1" si="155"/>
        <v>386241</v>
      </c>
      <c r="F299" s="39">
        <f t="shared" ca="1" si="157"/>
        <v>128241</v>
      </c>
      <c r="G299" s="40">
        <f t="shared" ca="1" si="158"/>
        <v>52612</v>
      </c>
      <c r="H299" s="40">
        <f t="shared" ca="1" si="159"/>
        <v>75629</v>
      </c>
      <c r="I299" s="41">
        <f t="shared" ca="1" si="160"/>
        <v>12551253</v>
      </c>
      <c r="J299" s="46">
        <f ca="1">IF(C299="","",J293)</f>
        <v>258000</v>
      </c>
      <c r="K299" s="47">
        <f t="shared" ref="K299" ca="1" si="183">IF(C299="","",ROUND(M293*D299/2,0))</f>
        <v>108137</v>
      </c>
      <c r="L299" s="48">
        <f t="shared" ref="L299" ca="1" si="184">IF(C299="","",J299-K299)</f>
        <v>149863</v>
      </c>
      <c r="M299" s="44">
        <f ca="1">IF(C299="","",M293-L299)</f>
        <v>4175614</v>
      </c>
      <c r="N299" s="45">
        <f t="shared" ca="1" si="172"/>
        <v>16726867</v>
      </c>
      <c r="Q299" s="25">
        <f t="shared" ca="1" si="170"/>
        <v>160749</v>
      </c>
      <c r="R299" s="25">
        <f t="shared" ca="1" si="171"/>
        <v>225492</v>
      </c>
    </row>
    <row r="300" spans="2:18">
      <c r="B300" s="100"/>
      <c r="C300" s="36">
        <f t="shared" ca="1" si="167"/>
        <v>283</v>
      </c>
      <c r="D300" s="37">
        <f t="shared" ca="1" si="181"/>
        <v>0.05</v>
      </c>
      <c r="E300" s="38">
        <f t="shared" ca="1" si="155"/>
        <v>128241</v>
      </c>
      <c r="F300" s="39">
        <f t="shared" ca="1" si="157"/>
        <v>128241</v>
      </c>
      <c r="G300" s="40">
        <f t="shared" ca="1" si="158"/>
        <v>52297</v>
      </c>
      <c r="H300" s="40">
        <f t="shared" ca="1" si="159"/>
        <v>75944</v>
      </c>
      <c r="I300" s="41">
        <f t="shared" ca="1" si="160"/>
        <v>12475309</v>
      </c>
      <c r="J300" s="42"/>
      <c r="K300" s="43"/>
      <c r="L300" s="43"/>
      <c r="M300" s="44">
        <f ca="1">IF(C300="","",M299)</f>
        <v>4175614</v>
      </c>
      <c r="N300" s="45">
        <f t="shared" ca="1" si="172"/>
        <v>16650923</v>
      </c>
      <c r="Q300" s="25">
        <f t="shared" ca="1" si="170"/>
        <v>52297</v>
      </c>
      <c r="R300" s="25">
        <f t="shared" ca="1" si="171"/>
        <v>75944</v>
      </c>
    </row>
    <row r="301" spans="2:18">
      <c r="B301" s="100"/>
      <c r="C301" s="36">
        <f t="shared" ca="1" si="167"/>
        <v>284</v>
      </c>
      <c r="D301" s="37">
        <f t="shared" ca="1" si="181"/>
        <v>0.05</v>
      </c>
      <c r="E301" s="38">
        <f t="shared" ca="1" si="155"/>
        <v>128241</v>
      </c>
      <c r="F301" s="39">
        <f t="shared" ca="1" si="157"/>
        <v>128241</v>
      </c>
      <c r="G301" s="40">
        <f t="shared" ca="1" si="158"/>
        <v>51980</v>
      </c>
      <c r="H301" s="40">
        <f t="shared" ca="1" si="159"/>
        <v>76261</v>
      </c>
      <c r="I301" s="41">
        <f t="shared" ca="1" si="160"/>
        <v>12399048</v>
      </c>
      <c r="J301" s="42"/>
      <c r="K301" s="43"/>
      <c r="L301" s="43"/>
      <c r="M301" s="44">
        <f t="shared" ref="M301:M304" ca="1" si="185">IF(C301="","",M300)</f>
        <v>4175614</v>
      </c>
      <c r="N301" s="45">
        <f t="shared" ca="1" si="172"/>
        <v>16574662</v>
      </c>
      <c r="Q301" s="25">
        <f t="shared" ca="1" si="170"/>
        <v>51980</v>
      </c>
      <c r="R301" s="25">
        <f t="shared" ca="1" si="171"/>
        <v>76261</v>
      </c>
    </row>
    <row r="302" spans="2:18">
      <c r="B302" s="100"/>
      <c r="C302" s="36">
        <f t="shared" ca="1" si="167"/>
        <v>285</v>
      </c>
      <c r="D302" s="37">
        <f t="shared" ca="1" si="181"/>
        <v>0.05</v>
      </c>
      <c r="E302" s="38">
        <f t="shared" ca="1" si="155"/>
        <v>128241</v>
      </c>
      <c r="F302" s="39">
        <f t="shared" ca="1" si="157"/>
        <v>128241</v>
      </c>
      <c r="G302" s="40">
        <f t="shared" ca="1" si="158"/>
        <v>51663</v>
      </c>
      <c r="H302" s="40">
        <f t="shared" ca="1" si="159"/>
        <v>76578</v>
      </c>
      <c r="I302" s="41">
        <f t="shared" ca="1" si="160"/>
        <v>12322470</v>
      </c>
      <c r="J302" s="42"/>
      <c r="K302" s="43"/>
      <c r="L302" s="43"/>
      <c r="M302" s="44">
        <f t="shared" ca="1" si="185"/>
        <v>4175614</v>
      </c>
      <c r="N302" s="45">
        <f t="shared" ca="1" si="172"/>
        <v>16498084</v>
      </c>
      <c r="Q302" s="25">
        <f t="shared" ca="1" si="170"/>
        <v>51663</v>
      </c>
      <c r="R302" s="25">
        <f t="shared" ca="1" si="171"/>
        <v>76578</v>
      </c>
    </row>
    <row r="303" spans="2:18">
      <c r="B303" s="100"/>
      <c r="C303" s="36">
        <f t="shared" ca="1" si="167"/>
        <v>286</v>
      </c>
      <c r="D303" s="37">
        <f t="shared" ca="1" si="181"/>
        <v>0.05</v>
      </c>
      <c r="E303" s="38">
        <f t="shared" ca="1" si="155"/>
        <v>128241</v>
      </c>
      <c r="F303" s="39">
        <f t="shared" ca="1" si="157"/>
        <v>128241</v>
      </c>
      <c r="G303" s="40">
        <f t="shared" ca="1" si="158"/>
        <v>51344</v>
      </c>
      <c r="H303" s="40">
        <f t="shared" ca="1" si="159"/>
        <v>76897</v>
      </c>
      <c r="I303" s="41">
        <f t="shared" ca="1" si="160"/>
        <v>12245573</v>
      </c>
      <c r="J303" s="42"/>
      <c r="K303" s="43"/>
      <c r="L303" s="43"/>
      <c r="M303" s="44">
        <f t="shared" ca="1" si="185"/>
        <v>4175614</v>
      </c>
      <c r="N303" s="45">
        <f t="shared" ca="1" si="172"/>
        <v>16421187</v>
      </c>
      <c r="Q303" s="25">
        <f t="shared" ca="1" si="170"/>
        <v>51344</v>
      </c>
      <c r="R303" s="25">
        <f t="shared" ca="1" si="171"/>
        <v>76897</v>
      </c>
    </row>
    <row r="304" spans="2:18">
      <c r="B304" s="100"/>
      <c r="C304" s="36">
        <f t="shared" ca="1" si="167"/>
        <v>287</v>
      </c>
      <c r="D304" s="37">
        <f t="shared" ca="1" si="181"/>
        <v>0.05</v>
      </c>
      <c r="E304" s="38">
        <f t="shared" ca="1" si="155"/>
        <v>128241</v>
      </c>
      <c r="F304" s="39">
        <f t="shared" ca="1" si="157"/>
        <v>128241</v>
      </c>
      <c r="G304" s="40">
        <f t="shared" ca="1" si="158"/>
        <v>51023</v>
      </c>
      <c r="H304" s="40">
        <f t="shared" ca="1" si="159"/>
        <v>77218</v>
      </c>
      <c r="I304" s="41">
        <f t="shared" ca="1" si="160"/>
        <v>12168355</v>
      </c>
      <c r="J304" s="42"/>
      <c r="K304" s="43"/>
      <c r="L304" s="43"/>
      <c r="M304" s="44">
        <f t="shared" ca="1" si="185"/>
        <v>4175614</v>
      </c>
      <c r="N304" s="45">
        <f t="shared" ca="1" si="172"/>
        <v>16343969</v>
      </c>
      <c r="Q304" s="25">
        <f t="shared" ca="1" si="170"/>
        <v>51023</v>
      </c>
      <c r="R304" s="25">
        <f t="shared" ca="1" si="171"/>
        <v>77218</v>
      </c>
    </row>
    <row r="305" spans="2:18">
      <c r="B305" s="101"/>
      <c r="C305" s="49">
        <f t="shared" ca="1" si="167"/>
        <v>288</v>
      </c>
      <c r="D305" s="50">
        <f ca="1">IF(C305="","",VLOOKUP(C305/12,$H$6:$J$12,3,TRUE))</f>
        <v>0.05</v>
      </c>
      <c r="E305" s="51">
        <f t="shared" ca="1" si="155"/>
        <v>386241</v>
      </c>
      <c r="F305" s="52">
        <f ca="1">IF(C305="","",IF($E$8*12=C305,I304+G305,F304))</f>
        <v>128241</v>
      </c>
      <c r="G305" s="53">
        <f t="shared" ca="1" si="158"/>
        <v>50701</v>
      </c>
      <c r="H305" s="53">
        <f ca="1">IF(C305="","",IF($E$8*12=C305,I304,F305-G305))</f>
        <v>77540</v>
      </c>
      <c r="I305" s="54">
        <f t="shared" ca="1" si="160"/>
        <v>12090815</v>
      </c>
      <c r="J305" s="55">
        <f ca="1">IF(C305="","",IF($E$8*12=C305,M304+K305,J299))</f>
        <v>258000</v>
      </c>
      <c r="K305" s="56">
        <f ca="1">IF(C305="","",ROUND(M299*D305/2,0))</f>
        <v>104390</v>
      </c>
      <c r="L305" s="57">
        <f ca="1">IF(C305="","",IF($E$8*2=C305/6,M304,J305-K305))</f>
        <v>153610</v>
      </c>
      <c r="M305" s="58">
        <f ca="1">IF(C305="","",M299-L305)</f>
        <v>4022004</v>
      </c>
      <c r="N305" s="59">
        <f t="shared" ca="1" si="172"/>
        <v>16112819</v>
      </c>
      <c r="Q305" s="25">
        <f t="shared" ca="1" si="170"/>
        <v>155091</v>
      </c>
      <c r="R305" s="25">
        <f t="shared" ca="1" si="171"/>
        <v>231150</v>
      </c>
    </row>
    <row r="306" spans="2:18">
      <c r="B306" s="99" t="str">
        <f t="shared" ref="B306" ca="1" si="186">IF(C306="","",C317/12&amp;"年目")</f>
        <v>25年目</v>
      </c>
      <c r="C306" s="26">
        <f t="shared" ca="1" si="167"/>
        <v>289</v>
      </c>
      <c r="D306" s="27">
        <f t="shared" ref="D306:D316" ca="1" si="187">D307</f>
        <v>0.05</v>
      </c>
      <c r="E306" s="28">
        <f t="shared" ca="1" si="155"/>
        <v>128241</v>
      </c>
      <c r="F306" s="29">
        <f t="shared" ca="1" si="157"/>
        <v>128241</v>
      </c>
      <c r="G306" s="30">
        <f t="shared" ca="1" si="158"/>
        <v>50378</v>
      </c>
      <c r="H306" s="30">
        <f t="shared" ca="1" si="159"/>
        <v>77863</v>
      </c>
      <c r="I306" s="31">
        <f t="shared" ca="1" si="160"/>
        <v>12012952</v>
      </c>
      <c r="J306" s="32"/>
      <c r="K306" s="33"/>
      <c r="L306" s="33"/>
      <c r="M306" s="34">
        <f ca="1">IF(C306="","",M305)</f>
        <v>4022004</v>
      </c>
      <c r="N306" s="35">
        <f t="shared" ca="1" si="172"/>
        <v>16034956</v>
      </c>
      <c r="Q306" s="25">
        <f t="shared" ca="1" si="170"/>
        <v>50378</v>
      </c>
      <c r="R306" s="25">
        <f t="shared" ca="1" si="171"/>
        <v>77863</v>
      </c>
    </row>
    <row r="307" spans="2:18">
      <c r="B307" s="100"/>
      <c r="C307" s="36">
        <f t="shared" ca="1" si="167"/>
        <v>290</v>
      </c>
      <c r="D307" s="37">
        <f t="shared" ca="1" si="187"/>
        <v>0.05</v>
      </c>
      <c r="E307" s="38">
        <f t="shared" ca="1" si="155"/>
        <v>128241</v>
      </c>
      <c r="F307" s="39">
        <f t="shared" ca="1" si="157"/>
        <v>128241</v>
      </c>
      <c r="G307" s="40">
        <f t="shared" ca="1" si="158"/>
        <v>50054</v>
      </c>
      <c r="H307" s="40">
        <f t="shared" ca="1" si="159"/>
        <v>78187</v>
      </c>
      <c r="I307" s="41">
        <f t="shared" ca="1" si="160"/>
        <v>11934765</v>
      </c>
      <c r="J307" s="42"/>
      <c r="K307" s="43"/>
      <c r="L307" s="43"/>
      <c r="M307" s="44">
        <f t="shared" ref="M307:M310" ca="1" si="188">IF(C307="","",M306)</f>
        <v>4022004</v>
      </c>
      <c r="N307" s="45">
        <f t="shared" ca="1" si="172"/>
        <v>15956769</v>
      </c>
      <c r="Q307" s="25">
        <f t="shared" ca="1" si="170"/>
        <v>50054</v>
      </c>
      <c r="R307" s="25">
        <f t="shared" ca="1" si="171"/>
        <v>78187</v>
      </c>
    </row>
    <row r="308" spans="2:18">
      <c r="B308" s="100"/>
      <c r="C308" s="36">
        <f t="shared" ca="1" si="167"/>
        <v>291</v>
      </c>
      <c r="D308" s="37">
        <f t="shared" ca="1" si="187"/>
        <v>0.05</v>
      </c>
      <c r="E308" s="38">
        <f t="shared" ca="1" si="155"/>
        <v>128241</v>
      </c>
      <c r="F308" s="39">
        <f t="shared" ca="1" si="157"/>
        <v>128241</v>
      </c>
      <c r="G308" s="40">
        <f t="shared" ca="1" si="158"/>
        <v>49728</v>
      </c>
      <c r="H308" s="40">
        <f t="shared" ca="1" si="159"/>
        <v>78513</v>
      </c>
      <c r="I308" s="41">
        <f t="shared" ca="1" si="160"/>
        <v>11856252</v>
      </c>
      <c r="J308" s="42"/>
      <c r="K308" s="43"/>
      <c r="L308" s="43"/>
      <c r="M308" s="44">
        <f t="shared" ca="1" si="188"/>
        <v>4022004</v>
      </c>
      <c r="N308" s="45">
        <f t="shared" ca="1" si="172"/>
        <v>15878256</v>
      </c>
      <c r="Q308" s="25">
        <f t="shared" ca="1" si="170"/>
        <v>49728</v>
      </c>
      <c r="R308" s="25">
        <f t="shared" ca="1" si="171"/>
        <v>78513</v>
      </c>
    </row>
    <row r="309" spans="2:18">
      <c r="B309" s="100"/>
      <c r="C309" s="36">
        <f t="shared" ca="1" si="167"/>
        <v>292</v>
      </c>
      <c r="D309" s="37">
        <f t="shared" ca="1" si="187"/>
        <v>0.05</v>
      </c>
      <c r="E309" s="38">
        <f t="shared" ca="1" si="155"/>
        <v>128241</v>
      </c>
      <c r="F309" s="39">
        <f t="shared" ca="1" si="157"/>
        <v>128241</v>
      </c>
      <c r="G309" s="40">
        <f t="shared" ca="1" si="158"/>
        <v>49401</v>
      </c>
      <c r="H309" s="40">
        <f t="shared" ca="1" si="159"/>
        <v>78840</v>
      </c>
      <c r="I309" s="41">
        <f t="shared" ca="1" si="160"/>
        <v>11777412</v>
      </c>
      <c r="J309" s="42"/>
      <c r="K309" s="43"/>
      <c r="L309" s="43"/>
      <c r="M309" s="44">
        <f t="shared" ca="1" si="188"/>
        <v>4022004</v>
      </c>
      <c r="N309" s="45">
        <f t="shared" ca="1" si="172"/>
        <v>15799416</v>
      </c>
      <c r="Q309" s="25">
        <f t="shared" ca="1" si="170"/>
        <v>49401</v>
      </c>
      <c r="R309" s="25">
        <f t="shared" ca="1" si="171"/>
        <v>78840</v>
      </c>
    </row>
    <row r="310" spans="2:18">
      <c r="B310" s="100"/>
      <c r="C310" s="36">
        <f t="shared" ca="1" si="167"/>
        <v>293</v>
      </c>
      <c r="D310" s="37">
        <f t="shared" ca="1" si="187"/>
        <v>0.05</v>
      </c>
      <c r="E310" s="38">
        <f t="shared" ca="1" si="155"/>
        <v>128241</v>
      </c>
      <c r="F310" s="39">
        <f t="shared" ca="1" si="157"/>
        <v>128241</v>
      </c>
      <c r="G310" s="40">
        <f t="shared" ca="1" si="158"/>
        <v>49073</v>
      </c>
      <c r="H310" s="40">
        <f t="shared" ca="1" si="159"/>
        <v>79168</v>
      </c>
      <c r="I310" s="41">
        <f t="shared" ca="1" si="160"/>
        <v>11698244</v>
      </c>
      <c r="J310" s="42"/>
      <c r="K310" s="43"/>
      <c r="L310" s="43"/>
      <c r="M310" s="44">
        <f t="shared" ca="1" si="188"/>
        <v>4022004</v>
      </c>
      <c r="N310" s="45">
        <f t="shared" ca="1" si="172"/>
        <v>15720248</v>
      </c>
      <c r="Q310" s="25">
        <f t="shared" ca="1" si="170"/>
        <v>49073</v>
      </c>
      <c r="R310" s="25">
        <f t="shared" ca="1" si="171"/>
        <v>79168</v>
      </c>
    </row>
    <row r="311" spans="2:18">
      <c r="B311" s="100"/>
      <c r="C311" s="36">
        <f t="shared" ca="1" si="167"/>
        <v>294</v>
      </c>
      <c r="D311" s="37">
        <f t="shared" ca="1" si="187"/>
        <v>0.05</v>
      </c>
      <c r="E311" s="38">
        <f t="shared" ca="1" si="155"/>
        <v>386241</v>
      </c>
      <c r="F311" s="39">
        <f t="shared" ca="1" si="157"/>
        <v>128241</v>
      </c>
      <c r="G311" s="40">
        <f t="shared" ca="1" si="158"/>
        <v>48743</v>
      </c>
      <c r="H311" s="40">
        <f t="shared" ca="1" si="159"/>
        <v>79498</v>
      </c>
      <c r="I311" s="41">
        <f t="shared" ca="1" si="160"/>
        <v>11618746</v>
      </c>
      <c r="J311" s="46">
        <f ca="1">IF(C311="","",J305)</f>
        <v>258000</v>
      </c>
      <c r="K311" s="47">
        <f t="shared" ref="K311" ca="1" si="189">IF(C311="","",ROUND(M305*D311/2,0))</f>
        <v>100550</v>
      </c>
      <c r="L311" s="48">
        <f t="shared" ref="L311" ca="1" si="190">IF(C311="","",J311-K311)</f>
        <v>157450</v>
      </c>
      <c r="M311" s="44">
        <f ca="1">IF(C311="","",M305-L311)</f>
        <v>3864554</v>
      </c>
      <c r="N311" s="45">
        <f t="shared" ca="1" si="172"/>
        <v>15483300</v>
      </c>
      <c r="Q311" s="25">
        <f t="shared" ca="1" si="170"/>
        <v>149293</v>
      </c>
      <c r="R311" s="25">
        <f t="shared" ca="1" si="171"/>
        <v>236948</v>
      </c>
    </row>
    <row r="312" spans="2:18">
      <c r="B312" s="100"/>
      <c r="C312" s="36">
        <f t="shared" ca="1" si="167"/>
        <v>295</v>
      </c>
      <c r="D312" s="37">
        <f t="shared" ca="1" si="187"/>
        <v>0.05</v>
      </c>
      <c r="E312" s="38">
        <f t="shared" ca="1" si="155"/>
        <v>128241</v>
      </c>
      <c r="F312" s="39">
        <f t="shared" ca="1" si="157"/>
        <v>128241</v>
      </c>
      <c r="G312" s="40">
        <f t="shared" ca="1" si="158"/>
        <v>48411</v>
      </c>
      <c r="H312" s="40">
        <f t="shared" ca="1" si="159"/>
        <v>79830</v>
      </c>
      <c r="I312" s="41">
        <f t="shared" ca="1" si="160"/>
        <v>11538916</v>
      </c>
      <c r="J312" s="42"/>
      <c r="K312" s="43"/>
      <c r="L312" s="43"/>
      <c r="M312" s="44">
        <f ca="1">IF(C312="","",M311)</f>
        <v>3864554</v>
      </c>
      <c r="N312" s="45">
        <f t="shared" ca="1" si="172"/>
        <v>15403470</v>
      </c>
      <c r="Q312" s="25">
        <f t="shared" ca="1" si="170"/>
        <v>48411</v>
      </c>
      <c r="R312" s="25">
        <f t="shared" ca="1" si="171"/>
        <v>79830</v>
      </c>
    </row>
    <row r="313" spans="2:18">
      <c r="B313" s="100"/>
      <c r="C313" s="36">
        <f t="shared" ca="1" si="167"/>
        <v>296</v>
      </c>
      <c r="D313" s="37">
        <f t="shared" ca="1" si="187"/>
        <v>0.05</v>
      </c>
      <c r="E313" s="38">
        <f t="shared" ca="1" si="155"/>
        <v>128241</v>
      </c>
      <c r="F313" s="39">
        <f t="shared" ca="1" si="157"/>
        <v>128241</v>
      </c>
      <c r="G313" s="40">
        <f t="shared" ca="1" si="158"/>
        <v>48079</v>
      </c>
      <c r="H313" s="40">
        <f t="shared" ca="1" si="159"/>
        <v>80162</v>
      </c>
      <c r="I313" s="41">
        <f t="shared" ca="1" si="160"/>
        <v>11458754</v>
      </c>
      <c r="J313" s="42"/>
      <c r="K313" s="43"/>
      <c r="L313" s="43"/>
      <c r="M313" s="44">
        <f t="shared" ref="M313:M316" ca="1" si="191">IF(C313="","",M312)</f>
        <v>3864554</v>
      </c>
      <c r="N313" s="45">
        <f t="shared" ca="1" si="172"/>
        <v>15323308</v>
      </c>
      <c r="Q313" s="25">
        <f t="shared" ca="1" si="170"/>
        <v>48079</v>
      </c>
      <c r="R313" s="25">
        <f t="shared" ca="1" si="171"/>
        <v>80162</v>
      </c>
    </row>
    <row r="314" spans="2:18">
      <c r="B314" s="100"/>
      <c r="C314" s="36">
        <f t="shared" ca="1" si="167"/>
        <v>297</v>
      </c>
      <c r="D314" s="37">
        <f t="shared" ca="1" si="187"/>
        <v>0.05</v>
      </c>
      <c r="E314" s="38">
        <f t="shared" ca="1" si="155"/>
        <v>128241</v>
      </c>
      <c r="F314" s="39">
        <f t="shared" ca="1" si="157"/>
        <v>128241</v>
      </c>
      <c r="G314" s="40">
        <f t="shared" ca="1" si="158"/>
        <v>47745</v>
      </c>
      <c r="H314" s="40">
        <f t="shared" ca="1" si="159"/>
        <v>80496</v>
      </c>
      <c r="I314" s="41">
        <f t="shared" ca="1" si="160"/>
        <v>11378258</v>
      </c>
      <c r="J314" s="42"/>
      <c r="K314" s="43"/>
      <c r="L314" s="43"/>
      <c r="M314" s="44">
        <f t="shared" ca="1" si="191"/>
        <v>3864554</v>
      </c>
      <c r="N314" s="45">
        <f t="shared" ca="1" si="172"/>
        <v>15242812</v>
      </c>
      <c r="Q314" s="25">
        <f t="shared" ca="1" si="170"/>
        <v>47745</v>
      </c>
      <c r="R314" s="25">
        <f t="shared" ca="1" si="171"/>
        <v>80496</v>
      </c>
    </row>
    <row r="315" spans="2:18">
      <c r="B315" s="100"/>
      <c r="C315" s="36">
        <f t="shared" ca="1" si="167"/>
        <v>298</v>
      </c>
      <c r="D315" s="37">
        <f t="shared" ca="1" si="187"/>
        <v>0.05</v>
      </c>
      <c r="E315" s="38">
        <f t="shared" ca="1" si="155"/>
        <v>128241</v>
      </c>
      <c r="F315" s="39">
        <f t="shared" ca="1" si="157"/>
        <v>128241</v>
      </c>
      <c r="G315" s="40">
        <f t="shared" ca="1" si="158"/>
        <v>47409</v>
      </c>
      <c r="H315" s="40">
        <f t="shared" ca="1" si="159"/>
        <v>80832</v>
      </c>
      <c r="I315" s="41">
        <f t="shared" ca="1" si="160"/>
        <v>11297426</v>
      </c>
      <c r="J315" s="42"/>
      <c r="K315" s="43"/>
      <c r="L315" s="43"/>
      <c r="M315" s="44">
        <f t="shared" ca="1" si="191"/>
        <v>3864554</v>
      </c>
      <c r="N315" s="45">
        <f t="shared" ca="1" si="172"/>
        <v>15161980</v>
      </c>
      <c r="Q315" s="25">
        <f t="shared" ca="1" si="170"/>
        <v>47409</v>
      </c>
      <c r="R315" s="25">
        <f t="shared" ca="1" si="171"/>
        <v>80832</v>
      </c>
    </row>
    <row r="316" spans="2:18">
      <c r="B316" s="100"/>
      <c r="C316" s="36">
        <f t="shared" ca="1" si="167"/>
        <v>299</v>
      </c>
      <c r="D316" s="37">
        <f t="shared" ca="1" si="187"/>
        <v>0.05</v>
      </c>
      <c r="E316" s="38">
        <f t="shared" ca="1" si="155"/>
        <v>128241</v>
      </c>
      <c r="F316" s="39">
        <f t="shared" ca="1" si="157"/>
        <v>128241</v>
      </c>
      <c r="G316" s="40">
        <f t="shared" ca="1" si="158"/>
        <v>47073</v>
      </c>
      <c r="H316" s="40">
        <f t="shared" ca="1" si="159"/>
        <v>81168</v>
      </c>
      <c r="I316" s="41">
        <f t="shared" ca="1" si="160"/>
        <v>11216258</v>
      </c>
      <c r="J316" s="42"/>
      <c r="K316" s="43"/>
      <c r="L316" s="43"/>
      <c r="M316" s="44">
        <f t="shared" ca="1" si="191"/>
        <v>3864554</v>
      </c>
      <c r="N316" s="45">
        <f t="shared" ca="1" si="172"/>
        <v>15080812</v>
      </c>
      <c r="Q316" s="25">
        <f t="shared" ca="1" si="170"/>
        <v>47073</v>
      </c>
      <c r="R316" s="25">
        <f t="shared" ca="1" si="171"/>
        <v>81168</v>
      </c>
    </row>
    <row r="317" spans="2:18">
      <c r="B317" s="101"/>
      <c r="C317" s="49">
        <f t="shared" ca="1" si="167"/>
        <v>300</v>
      </c>
      <c r="D317" s="50">
        <f ca="1">IF(C317="","",VLOOKUP(C317/12,$H$6:$J$12,3,TRUE))</f>
        <v>0.05</v>
      </c>
      <c r="E317" s="51">
        <f t="shared" ca="1" si="155"/>
        <v>386241</v>
      </c>
      <c r="F317" s="52">
        <f ca="1">IF(C317="","",IF($E$8*12=C317,I316+G317,F316))</f>
        <v>128241</v>
      </c>
      <c r="G317" s="53">
        <f t="shared" ca="1" si="158"/>
        <v>46734</v>
      </c>
      <c r="H317" s="53">
        <f ca="1">IF(C317="","",IF($E$8*12=C317,I316,F317-G317))</f>
        <v>81507</v>
      </c>
      <c r="I317" s="54">
        <f t="shared" ca="1" si="160"/>
        <v>11134751</v>
      </c>
      <c r="J317" s="55">
        <f ca="1">IF(C317="","",IF($E$8*12=C317,M316+K317,J311))</f>
        <v>258000</v>
      </c>
      <c r="K317" s="56">
        <f ca="1">IF(C317="","",ROUND(M311*D317/2,0))</f>
        <v>96614</v>
      </c>
      <c r="L317" s="57">
        <f ca="1">IF(C317="","",IF($E$8*2=C317/6,M316,J317-K317))</f>
        <v>161386</v>
      </c>
      <c r="M317" s="58">
        <f ca="1">IF(C317="","",M311-L317)</f>
        <v>3703168</v>
      </c>
      <c r="N317" s="59">
        <f t="shared" ca="1" si="172"/>
        <v>14837919</v>
      </c>
      <c r="Q317" s="25">
        <f t="shared" ca="1" si="170"/>
        <v>143348</v>
      </c>
      <c r="R317" s="25">
        <f t="shared" ca="1" si="171"/>
        <v>242893</v>
      </c>
    </row>
    <row r="318" spans="2:18">
      <c r="B318" s="99" t="str">
        <f t="shared" ref="B318" ca="1" si="192">IF(C318="","",C329/12&amp;"年目")</f>
        <v>26年目</v>
      </c>
      <c r="C318" s="26">
        <f t="shared" ca="1" si="167"/>
        <v>301</v>
      </c>
      <c r="D318" s="27">
        <f t="shared" ref="D318:D328" ca="1" si="193">D319</f>
        <v>0.06</v>
      </c>
      <c r="E318" s="28">
        <f ca="1">IF(C318="","",F318+J318)</f>
        <v>133681</v>
      </c>
      <c r="F318" s="29">
        <f ca="1">IF(C318="","",ROUNDDOWN(-PMT(D318/12,$E$8*12-C317,I317),0))</f>
        <v>133681</v>
      </c>
      <c r="G318" s="30">
        <f ca="1">IF(C318="","",ROUND(I317*D318/12,0))</f>
        <v>55674</v>
      </c>
      <c r="H318" s="30">
        <f ca="1">IF(C318="","",F318-G318)</f>
        <v>78007</v>
      </c>
      <c r="I318" s="31">
        <f ca="1">IF(C318="","",I317-H318)</f>
        <v>11056744</v>
      </c>
      <c r="J318" s="32"/>
      <c r="K318" s="33"/>
      <c r="L318" s="33"/>
      <c r="M318" s="34">
        <f ca="1">IF(C318="","",M317)</f>
        <v>3703168</v>
      </c>
      <c r="N318" s="35">
        <f t="shared" ca="1" si="172"/>
        <v>14759912</v>
      </c>
      <c r="Q318" s="25">
        <f t="shared" ca="1" si="170"/>
        <v>55674</v>
      </c>
      <c r="R318" s="25">
        <f t="shared" ca="1" si="171"/>
        <v>78007</v>
      </c>
    </row>
    <row r="319" spans="2:18">
      <c r="B319" s="100"/>
      <c r="C319" s="36">
        <f t="shared" ca="1" si="167"/>
        <v>302</v>
      </c>
      <c r="D319" s="37">
        <f t="shared" ca="1" si="193"/>
        <v>0.06</v>
      </c>
      <c r="E319" s="38">
        <f t="shared" ref="E319:E377" ca="1" si="194">IF(C319="","",F319+J319)</f>
        <v>133681</v>
      </c>
      <c r="F319" s="39">
        <f ca="1">IF(C319="","",F318)</f>
        <v>133681</v>
      </c>
      <c r="G319" s="40">
        <f ca="1">IF(C319="","",ROUND(I318*D319/12,0))</f>
        <v>55284</v>
      </c>
      <c r="H319" s="40">
        <f ca="1">IF(C319="","",F319-G319)</f>
        <v>78397</v>
      </c>
      <c r="I319" s="41">
        <f ca="1">IF(C319="","",I318-H319)</f>
        <v>10978347</v>
      </c>
      <c r="J319" s="42"/>
      <c r="K319" s="43"/>
      <c r="L319" s="43"/>
      <c r="M319" s="44">
        <f t="shared" ref="M319:M322" ca="1" si="195">IF(C319="","",M318)</f>
        <v>3703168</v>
      </c>
      <c r="N319" s="45">
        <f t="shared" ca="1" si="172"/>
        <v>14681515</v>
      </c>
      <c r="Q319" s="25">
        <f t="shared" ca="1" si="170"/>
        <v>55284</v>
      </c>
      <c r="R319" s="25">
        <f t="shared" ca="1" si="171"/>
        <v>78397</v>
      </c>
    </row>
    <row r="320" spans="2:18">
      <c r="B320" s="100"/>
      <c r="C320" s="36">
        <f t="shared" ca="1" si="167"/>
        <v>303</v>
      </c>
      <c r="D320" s="37">
        <f t="shared" ca="1" si="193"/>
        <v>0.06</v>
      </c>
      <c r="E320" s="38">
        <f t="shared" ca="1" si="194"/>
        <v>133681</v>
      </c>
      <c r="F320" s="39">
        <f t="shared" ref="F320:F376" ca="1" si="196">IF(C320="","",F319)</f>
        <v>133681</v>
      </c>
      <c r="G320" s="40">
        <f t="shared" ref="G320:G377" ca="1" si="197">IF(C320="","",ROUND(I319*D320/12,0))</f>
        <v>54892</v>
      </c>
      <c r="H320" s="40">
        <f t="shared" ref="H320:H376" ca="1" si="198">IF(C320="","",F320-G320)</f>
        <v>78789</v>
      </c>
      <c r="I320" s="41">
        <f t="shared" ref="I320:I377" ca="1" si="199">IF(C320="","",I319-H320)</f>
        <v>10899558</v>
      </c>
      <c r="J320" s="42"/>
      <c r="K320" s="43"/>
      <c r="L320" s="43"/>
      <c r="M320" s="44">
        <f t="shared" ca="1" si="195"/>
        <v>3703168</v>
      </c>
      <c r="N320" s="45">
        <f t="shared" ca="1" si="172"/>
        <v>14602726</v>
      </c>
      <c r="Q320" s="25">
        <f t="shared" ca="1" si="170"/>
        <v>54892</v>
      </c>
      <c r="R320" s="25">
        <f t="shared" ca="1" si="171"/>
        <v>78789</v>
      </c>
    </row>
    <row r="321" spans="2:18">
      <c r="B321" s="100"/>
      <c r="C321" s="36">
        <f t="shared" ca="1" si="167"/>
        <v>304</v>
      </c>
      <c r="D321" s="37">
        <f t="shared" ca="1" si="193"/>
        <v>0.06</v>
      </c>
      <c r="E321" s="38">
        <f t="shared" ca="1" si="194"/>
        <v>133681</v>
      </c>
      <c r="F321" s="39">
        <f t="shared" ca="1" si="196"/>
        <v>133681</v>
      </c>
      <c r="G321" s="40">
        <f t="shared" ca="1" si="197"/>
        <v>54498</v>
      </c>
      <c r="H321" s="40">
        <f t="shared" ca="1" si="198"/>
        <v>79183</v>
      </c>
      <c r="I321" s="41">
        <f t="shared" ca="1" si="199"/>
        <v>10820375</v>
      </c>
      <c r="J321" s="42"/>
      <c r="K321" s="43"/>
      <c r="L321" s="43"/>
      <c r="M321" s="44">
        <f t="shared" ca="1" si="195"/>
        <v>3703168</v>
      </c>
      <c r="N321" s="45">
        <f t="shared" ca="1" si="172"/>
        <v>14523543</v>
      </c>
      <c r="Q321" s="25">
        <f t="shared" ca="1" si="170"/>
        <v>54498</v>
      </c>
      <c r="R321" s="25">
        <f t="shared" ca="1" si="171"/>
        <v>79183</v>
      </c>
    </row>
    <row r="322" spans="2:18">
      <c r="B322" s="100"/>
      <c r="C322" s="36">
        <f t="shared" ca="1" si="167"/>
        <v>305</v>
      </c>
      <c r="D322" s="37">
        <f t="shared" ca="1" si="193"/>
        <v>0.06</v>
      </c>
      <c r="E322" s="38">
        <f t="shared" ca="1" si="194"/>
        <v>133681</v>
      </c>
      <c r="F322" s="39">
        <f t="shared" ca="1" si="196"/>
        <v>133681</v>
      </c>
      <c r="G322" s="40">
        <f t="shared" ca="1" si="197"/>
        <v>54102</v>
      </c>
      <c r="H322" s="40">
        <f t="shared" ca="1" si="198"/>
        <v>79579</v>
      </c>
      <c r="I322" s="41">
        <f t="shared" ca="1" si="199"/>
        <v>10740796</v>
      </c>
      <c r="J322" s="42"/>
      <c r="K322" s="43"/>
      <c r="L322" s="43"/>
      <c r="M322" s="44">
        <f t="shared" ca="1" si="195"/>
        <v>3703168</v>
      </c>
      <c r="N322" s="45">
        <f t="shared" ca="1" si="172"/>
        <v>14443964</v>
      </c>
      <c r="Q322" s="25">
        <f t="shared" ca="1" si="170"/>
        <v>54102</v>
      </c>
      <c r="R322" s="25">
        <f t="shared" ca="1" si="171"/>
        <v>79579</v>
      </c>
    </row>
    <row r="323" spans="2:18">
      <c r="B323" s="100"/>
      <c r="C323" s="36">
        <f t="shared" ca="1" si="167"/>
        <v>306</v>
      </c>
      <c r="D323" s="37">
        <f t="shared" ca="1" si="193"/>
        <v>0.06</v>
      </c>
      <c r="E323" s="38">
        <f t="shared" ca="1" si="194"/>
        <v>402933</v>
      </c>
      <c r="F323" s="39">
        <f t="shared" ca="1" si="196"/>
        <v>133681</v>
      </c>
      <c r="G323" s="40">
        <f t="shared" ca="1" si="197"/>
        <v>53704</v>
      </c>
      <c r="H323" s="40">
        <f t="shared" ca="1" si="198"/>
        <v>79977</v>
      </c>
      <c r="I323" s="41">
        <f t="shared" ca="1" si="199"/>
        <v>10660819</v>
      </c>
      <c r="J323" s="46">
        <f ca="1">IF(C323="","",ROUNDDOWN(-PMT(D323/2,($E$8-C317/12)*2,M317),0))</f>
        <v>269252</v>
      </c>
      <c r="K323" s="47">
        <f t="shared" ref="K323" ca="1" si="200">IF(C323="","",ROUND(M317*D323/2,0))</f>
        <v>111095</v>
      </c>
      <c r="L323" s="48">
        <f t="shared" ref="L323" ca="1" si="201">IF(C323="","",J323-K323)</f>
        <v>158157</v>
      </c>
      <c r="M323" s="44">
        <f ca="1">IF(C323="","",M317-L323)</f>
        <v>3545011</v>
      </c>
      <c r="N323" s="45">
        <f t="shared" ca="1" si="172"/>
        <v>14205830</v>
      </c>
      <c r="Q323" s="25">
        <f t="shared" ca="1" si="170"/>
        <v>164799</v>
      </c>
      <c r="R323" s="25">
        <f t="shared" ca="1" si="171"/>
        <v>238134</v>
      </c>
    </row>
    <row r="324" spans="2:18">
      <c r="B324" s="100"/>
      <c r="C324" s="36">
        <f t="shared" ca="1" si="167"/>
        <v>307</v>
      </c>
      <c r="D324" s="37">
        <f t="shared" ca="1" si="193"/>
        <v>0.06</v>
      </c>
      <c r="E324" s="38">
        <f t="shared" ca="1" si="194"/>
        <v>133681</v>
      </c>
      <c r="F324" s="39">
        <f t="shared" ca="1" si="196"/>
        <v>133681</v>
      </c>
      <c r="G324" s="40">
        <f t="shared" ca="1" si="197"/>
        <v>53304</v>
      </c>
      <c r="H324" s="40">
        <f t="shared" ca="1" si="198"/>
        <v>80377</v>
      </c>
      <c r="I324" s="41">
        <f t="shared" ca="1" si="199"/>
        <v>10580442</v>
      </c>
      <c r="J324" s="42"/>
      <c r="K324" s="43"/>
      <c r="L324" s="43"/>
      <c r="M324" s="44">
        <f ca="1">IF(C324="","",M323)</f>
        <v>3545011</v>
      </c>
      <c r="N324" s="45">
        <f t="shared" ca="1" si="172"/>
        <v>14125453</v>
      </c>
      <c r="Q324" s="25">
        <f t="shared" ca="1" si="170"/>
        <v>53304</v>
      </c>
      <c r="R324" s="25">
        <f t="shared" ca="1" si="171"/>
        <v>80377</v>
      </c>
    </row>
    <row r="325" spans="2:18">
      <c r="B325" s="100"/>
      <c r="C325" s="36">
        <f t="shared" ca="1" si="167"/>
        <v>308</v>
      </c>
      <c r="D325" s="37">
        <f t="shared" ca="1" si="193"/>
        <v>0.06</v>
      </c>
      <c r="E325" s="38">
        <f t="shared" ca="1" si="194"/>
        <v>133681</v>
      </c>
      <c r="F325" s="39">
        <f t="shared" ca="1" si="196"/>
        <v>133681</v>
      </c>
      <c r="G325" s="40">
        <f t="shared" ca="1" si="197"/>
        <v>52902</v>
      </c>
      <c r="H325" s="40">
        <f t="shared" ca="1" si="198"/>
        <v>80779</v>
      </c>
      <c r="I325" s="41">
        <f t="shared" ca="1" si="199"/>
        <v>10499663</v>
      </c>
      <c r="J325" s="42"/>
      <c r="K325" s="43"/>
      <c r="L325" s="43"/>
      <c r="M325" s="44">
        <f t="shared" ref="M325:M328" ca="1" si="202">IF(C325="","",M324)</f>
        <v>3545011</v>
      </c>
      <c r="N325" s="45">
        <f t="shared" ca="1" si="172"/>
        <v>14044674</v>
      </c>
      <c r="Q325" s="25">
        <f t="shared" ca="1" si="170"/>
        <v>52902</v>
      </c>
      <c r="R325" s="25">
        <f t="shared" ca="1" si="171"/>
        <v>80779</v>
      </c>
    </row>
    <row r="326" spans="2:18">
      <c r="B326" s="100"/>
      <c r="C326" s="36">
        <f t="shared" ca="1" si="167"/>
        <v>309</v>
      </c>
      <c r="D326" s="37">
        <f t="shared" ca="1" si="193"/>
        <v>0.06</v>
      </c>
      <c r="E326" s="38">
        <f t="shared" ca="1" si="194"/>
        <v>133681</v>
      </c>
      <c r="F326" s="39">
        <f t="shared" ca="1" si="196"/>
        <v>133681</v>
      </c>
      <c r="G326" s="40">
        <f t="shared" ca="1" si="197"/>
        <v>52498</v>
      </c>
      <c r="H326" s="40">
        <f t="shared" ca="1" si="198"/>
        <v>81183</v>
      </c>
      <c r="I326" s="41">
        <f t="shared" ca="1" si="199"/>
        <v>10418480</v>
      </c>
      <c r="J326" s="42"/>
      <c r="K326" s="43"/>
      <c r="L326" s="43"/>
      <c r="M326" s="44">
        <f t="shared" ca="1" si="202"/>
        <v>3545011</v>
      </c>
      <c r="N326" s="45">
        <f t="shared" ca="1" si="172"/>
        <v>13963491</v>
      </c>
      <c r="Q326" s="25">
        <f t="shared" ca="1" si="170"/>
        <v>52498</v>
      </c>
      <c r="R326" s="25">
        <f t="shared" ca="1" si="171"/>
        <v>81183</v>
      </c>
    </row>
    <row r="327" spans="2:18">
      <c r="B327" s="100"/>
      <c r="C327" s="36">
        <f t="shared" ca="1" si="167"/>
        <v>310</v>
      </c>
      <c r="D327" s="37">
        <f t="shared" ca="1" si="193"/>
        <v>0.06</v>
      </c>
      <c r="E327" s="38">
        <f t="shared" ca="1" si="194"/>
        <v>133681</v>
      </c>
      <c r="F327" s="39">
        <f t="shared" ca="1" si="196"/>
        <v>133681</v>
      </c>
      <c r="G327" s="40">
        <f t="shared" ca="1" si="197"/>
        <v>52092</v>
      </c>
      <c r="H327" s="40">
        <f t="shared" ca="1" si="198"/>
        <v>81589</v>
      </c>
      <c r="I327" s="41">
        <f t="shared" ca="1" si="199"/>
        <v>10336891</v>
      </c>
      <c r="J327" s="42"/>
      <c r="K327" s="43"/>
      <c r="L327" s="43"/>
      <c r="M327" s="44">
        <f t="shared" ca="1" si="202"/>
        <v>3545011</v>
      </c>
      <c r="N327" s="45">
        <f t="shared" ca="1" si="172"/>
        <v>13881902</v>
      </c>
      <c r="Q327" s="25">
        <f t="shared" ca="1" si="170"/>
        <v>52092</v>
      </c>
      <c r="R327" s="25">
        <f t="shared" ca="1" si="171"/>
        <v>81589</v>
      </c>
    </row>
    <row r="328" spans="2:18">
      <c r="B328" s="100"/>
      <c r="C328" s="36">
        <f t="shared" ca="1" si="167"/>
        <v>311</v>
      </c>
      <c r="D328" s="37">
        <f t="shared" ca="1" si="193"/>
        <v>0.06</v>
      </c>
      <c r="E328" s="38">
        <f t="shared" ca="1" si="194"/>
        <v>133681</v>
      </c>
      <c r="F328" s="39">
        <f t="shared" ca="1" si="196"/>
        <v>133681</v>
      </c>
      <c r="G328" s="40">
        <f t="shared" ca="1" si="197"/>
        <v>51684</v>
      </c>
      <c r="H328" s="40">
        <f t="shared" ca="1" si="198"/>
        <v>81997</v>
      </c>
      <c r="I328" s="41">
        <f t="shared" ca="1" si="199"/>
        <v>10254894</v>
      </c>
      <c r="J328" s="42"/>
      <c r="K328" s="43"/>
      <c r="L328" s="43"/>
      <c r="M328" s="44">
        <f t="shared" ca="1" si="202"/>
        <v>3545011</v>
      </c>
      <c r="N328" s="45">
        <f t="shared" ca="1" si="172"/>
        <v>13799905</v>
      </c>
      <c r="Q328" s="25">
        <f t="shared" ca="1" si="170"/>
        <v>51684</v>
      </c>
      <c r="R328" s="25">
        <f t="shared" ca="1" si="171"/>
        <v>81997</v>
      </c>
    </row>
    <row r="329" spans="2:18">
      <c r="B329" s="101"/>
      <c r="C329" s="49">
        <f t="shared" ca="1" si="167"/>
        <v>312</v>
      </c>
      <c r="D329" s="50">
        <f ca="1">IF(C329="","",VLOOKUP(C329/12,$H$6:$J$12,3,TRUE))</f>
        <v>0.06</v>
      </c>
      <c r="E329" s="51">
        <f t="shared" ca="1" si="194"/>
        <v>402933</v>
      </c>
      <c r="F329" s="52">
        <f ca="1">IF(C329="","",IF($E$8*12=C329,I328+G329,F328))</f>
        <v>133681</v>
      </c>
      <c r="G329" s="53">
        <f t="shared" ca="1" si="197"/>
        <v>51274</v>
      </c>
      <c r="H329" s="53">
        <f ca="1">IF(C329="","",IF($E$8*12=C329,I328,F329-G329))</f>
        <v>82407</v>
      </c>
      <c r="I329" s="54">
        <f t="shared" ca="1" si="199"/>
        <v>10172487</v>
      </c>
      <c r="J329" s="55">
        <f ca="1">IF(C329="","",IF($E$8*12=C329,M328+K329,J323))</f>
        <v>269252</v>
      </c>
      <c r="K329" s="56">
        <f ca="1">IF(C329="","",ROUND(M323*D329/2,0))</f>
        <v>106350</v>
      </c>
      <c r="L329" s="57">
        <f ca="1">IF(C329="","",IF($E$8*2=C329/6,M328,J329-K329))</f>
        <v>162902</v>
      </c>
      <c r="M329" s="58">
        <f ca="1">IF(C329="","",M323-L329)</f>
        <v>3382109</v>
      </c>
      <c r="N329" s="59">
        <f t="shared" ca="1" si="172"/>
        <v>13554596</v>
      </c>
      <c r="Q329" s="25">
        <f t="shared" ca="1" si="170"/>
        <v>157624</v>
      </c>
      <c r="R329" s="25">
        <f t="shared" ca="1" si="171"/>
        <v>245309</v>
      </c>
    </row>
    <row r="330" spans="2:18">
      <c r="B330" s="99" t="str">
        <f t="shared" ref="B330" ca="1" si="203">IF(C330="","",C341/12&amp;"年目")</f>
        <v>27年目</v>
      </c>
      <c r="C330" s="26">
        <f t="shared" ca="1" si="167"/>
        <v>313</v>
      </c>
      <c r="D330" s="27">
        <f t="shared" ref="D330:D340" ca="1" si="204">D331</f>
        <v>0.06</v>
      </c>
      <c r="E330" s="28">
        <f t="shared" ca="1" si="194"/>
        <v>133681</v>
      </c>
      <c r="F330" s="29">
        <f t="shared" ca="1" si="196"/>
        <v>133681</v>
      </c>
      <c r="G330" s="30">
        <f t="shared" ca="1" si="197"/>
        <v>50862</v>
      </c>
      <c r="H330" s="30">
        <f t="shared" ca="1" si="198"/>
        <v>82819</v>
      </c>
      <c r="I330" s="31">
        <f t="shared" ca="1" si="199"/>
        <v>10089668</v>
      </c>
      <c r="J330" s="32"/>
      <c r="K330" s="33"/>
      <c r="L330" s="33"/>
      <c r="M330" s="34">
        <f ca="1">IF(C330="","",M329)</f>
        <v>3382109</v>
      </c>
      <c r="N330" s="35">
        <f t="shared" ca="1" si="172"/>
        <v>13471777</v>
      </c>
      <c r="Q330" s="25">
        <f t="shared" ca="1" si="170"/>
        <v>50862</v>
      </c>
      <c r="R330" s="25">
        <f t="shared" ca="1" si="171"/>
        <v>82819</v>
      </c>
    </row>
    <row r="331" spans="2:18">
      <c r="B331" s="100"/>
      <c r="C331" s="36">
        <f t="shared" ca="1" si="167"/>
        <v>314</v>
      </c>
      <c r="D331" s="37">
        <f t="shared" ca="1" si="204"/>
        <v>0.06</v>
      </c>
      <c r="E331" s="38">
        <f t="shared" ca="1" si="194"/>
        <v>133681</v>
      </c>
      <c r="F331" s="39">
        <f t="shared" ca="1" si="196"/>
        <v>133681</v>
      </c>
      <c r="G331" s="40">
        <f t="shared" ca="1" si="197"/>
        <v>50448</v>
      </c>
      <c r="H331" s="40">
        <f t="shared" ca="1" si="198"/>
        <v>83233</v>
      </c>
      <c r="I331" s="41">
        <f t="shared" ca="1" si="199"/>
        <v>10006435</v>
      </c>
      <c r="J331" s="42"/>
      <c r="K331" s="43"/>
      <c r="L331" s="43"/>
      <c r="M331" s="44">
        <f t="shared" ref="M331:M334" ca="1" si="205">IF(C331="","",M330)</f>
        <v>3382109</v>
      </c>
      <c r="N331" s="45">
        <f t="shared" ca="1" si="172"/>
        <v>13388544</v>
      </c>
      <c r="Q331" s="25">
        <f t="shared" ca="1" si="170"/>
        <v>50448</v>
      </c>
      <c r="R331" s="25">
        <f t="shared" ca="1" si="171"/>
        <v>83233</v>
      </c>
    </row>
    <row r="332" spans="2:18">
      <c r="B332" s="100"/>
      <c r="C332" s="36">
        <f t="shared" ca="1" si="167"/>
        <v>315</v>
      </c>
      <c r="D332" s="37">
        <f t="shared" ca="1" si="204"/>
        <v>0.06</v>
      </c>
      <c r="E332" s="38">
        <f t="shared" ca="1" si="194"/>
        <v>133681</v>
      </c>
      <c r="F332" s="39">
        <f t="shared" ca="1" si="196"/>
        <v>133681</v>
      </c>
      <c r="G332" s="40">
        <f t="shared" ca="1" si="197"/>
        <v>50032</v>
      </c>
      <c r="H332" s="40">
        <f t="shared" ca="1" si="198"/>
        <v>83649</v>
      </c>
      <c r="I332" s="41">
        <f t="shared" ca="1" si="199"/>
        <v>9922786</v>
      </c>
      <c r="J332" s="42"/>
      <c r="K332" s="43"/>
      <c r="L332" s="43"/>
      <c r="M332" s="44">
        <f t="shared" ca="1" si="205"/>
        <v>3382109</v>
      </c>
      <c r="N332" s="45">
        <f t="shared" ca="1" si="172"/>
        <v>13304895</v>
      </c>
      <c r="Q332" s="25">
        <f t="shared" ca="1" si="170"/>
        <v>50032</v>
      </c>
      <c r="R332" s="25">
        <f t="shared" ca="1" si="171"/>
        <v>83649</v>
      </c>
    </row>
    <row r="333" spans="2:18">
      <c r="B333" s="100"/>
      <c r="C333" s="36">
        <f t="shared" ca="1" si="167"/>
        <v>316</v>
      </c>
      <c r="D333" s="37">
        <f t="shared" ca="1" si="204"/>
        <v>0.06</v>
      </c>
      <c r="E333" s="38">
        <f t="shared" ca="1" si="194"/>
        <v>133681</v>
      </c>
      <c r="F333" s="39">
        <f t="shared" ca="1" si="196"/>
        <v>133681</v>
      </c>
      <c r="G333" s="40">
        <f t="shared" ca="1" si="197"/>
        <v>49614</v>
      </c>
      <c r="H333" s="40">
        <f t="shared" ca="1" si="198"/>
        <v>84067</v>
      </c>
      <c r="I333" s="41">
        <f t="shared" ca="1" si="199"/>
        <v>9838719</v>
      </c>
      <c r="J333" s="42"/>
      <c r="K333" s="43"/>
      <c r="L333" s="43"/>
      <c r="M333" s="44">
        <f t="shared" ca="1" si="205"/>
        <v>3382109</v>
      </c>
      <c r="N333" s="45">
        <f t="shared" ca="1" si="172"/>
        <v>13220828</v>
      </c>
      <c r="Q333" s="25">
        <f t="shared" ca="1" si="170"/>
        <v>49614</v>
      </c>
      <c r="R333" s="25">
        <f t="shared" ca="1" si="171"/>
        <v>84067</v>
      </c>
    </row>
    <row r="334" spans="2:18">
      <c r="B334" s="100"/>
      <c r="C334" s="36">
        <f t="shared" ca="1" si="167"/>
        <v>317</v>
      </c>
      <c r="D334" s="37">
        <f t="shared" ca="1" si="204"/>
        <v>0.06</v>
      </c>
      <c r="E334" s="38">
        <f t="shared" ca="1" si="194"/>
        <v>133681</v>
      </c>
      <c r="F334" s="39">
        <f t="shared" ca="1" si="196"/>
        <v>133681</v>
      </c>
      <c r="G334" s="40">
        <f t="shared" ca="1" si="197"/>
        <v>49194</v>
      </c>
      <c r="H334" s="40">
        <f t="shared" ca="1" si="198"/>
        <v>84487</v>
      </c>
      <c r="I334" s="41">
        <f t="shared" ca="1" si="199"/>
        <v>9754232</v>
      </c>
      <c r="J334" s="42"/>
      <c r="K334" s="43"/>
      <c r="L334" s="43"/>
      <c r="M334" s="44">
        <f t="shared" ca="1" si="205"/>
        <v>3382109</v>
      </c>
      <c r="N334" s="45">
        <f t="shared" ca="1" si="172"/>
        <v>13136341</v>
      </c>
      <c r="Q334" s="25">
        <f t="shared" ca="1" si="170"/>
        <v>49194</v>
      </c>
      <c r="R334" s="25">
        <f t="shared" ca="1" si="171"/>
        <v>84487</v>
      </c>
    </row>
    <row r="335" spans="2:18">
      <c r="B335" s="100"/>
      <c r="C335" s="36">
        <f t="shared" ca="1" si="167"/>
        <v>318</v>
      </c>
      <c r="D335" s="37">
        <f t="shared" ca="1" si="204"/>
        <v>0.06</v>
      </c>
      <c r="E335" s="38">
        <f t="shared" ca="1" si="194"/>
        <v>402933</v>
      </c>
      <c r="F335" s="39">
        <f t="shared" ca="1" si="196"/>
        <v>133681</v>
      </c>
      <c r="G335" s="40">
        <f t="shared" ca="1" si="197"/>
        <v>48771</v>
      </c>
      <c r="H335" s="40">
        <f t="shared" ca="1" si="198"/>
        <v>84910</v>
      </c>
      <c r="I335" s="41">
        <f t="shared" ca="1" si="199"/>
        <v>9669322</v>
      </c>
      <c r="J335" s="46">
        <f ca="1">IF(C335="","",J329)</f>
        <v>269252</v>
      </c>
      <c r="K335" s="47">
        <f t="shared" ref="K335" ca="1" si="206">IF(C335="","",ROUND(M329*D335/2,0))</f>
        <v>101463</v>
      </c>
      <c r="L335" s="48">
        <f t="shared" ref="L335" ca="1" si="207">IF(C335="","",J335-K335)</f>
        <v>167789</v>
      </c>
      <c r="M335" s="44">
        <f ca="1">IF(C335="","",M329-L335)</f>
        <v>3214320</v>
      </c>
      <c r="N335" s="45">
        <f t="shared" ca="1" si="172"/>
        <v>12883642</v>
      </c>
      <c r="Q335" s="25">
        <f t="shared" ca="1" si="170"/>
        <v>150234</v>
      </c>
      <c r="R335" s="25">
        <f t="shared" ca="1" si="171"/>
        <v>252699</v>
      </c>
    </row>
    <row r="336" spans="2:18">
      <c r="B336" s="100"/>
      <c r="C336" s="36">
        <f t="shared" ca="1" si="167"/>
        <v>319</v>
      </c>
      <c r="D336" s="37">
        <f t="shared" ca="1" si="204"/>
        <v>0.06</v>
      </c>
      <c r="E336" s="38">
        <f t="shared" ca="1" si="194"/>
        <v>133681</v>
      </c>
      <c r="F336" s="39">
        <f t="shared" ca="1" si="196"/>
        <v>133681</v>
      </c>
      <c r="G336" s="40">
        <f t="shared" ca="1" si="197"/>
        <v>48347</v>
      </c>
      <c r="H336" s="40">
        <f t="shared" ca="1" si="198"/>
        <v>85334</v>
      </c>
      <c r="I336" s="41">
        <f t="shared" ca="1" si="199"/>
        <v>9583988</v>
      </c>
      <c r="J336" s="42"/>
      <c r="K336" s="43"/>
      <c r="L336" s="43"/>
      <c r="M336" s="44">
        <f ca="1">IF(C336="","",M335)</f>
        <v>3214320</v>
      </c>
      <c r="N336" s="45">
        <f t="shared" ca="1" si="172"/>
        <v>12798308</v>
      </c>
      <c r="Q336" s="25">
        <f t="shared" ca="1" si="170"/>
        <v>48347</v>
      </c>
      <c r="R336" s="25">
        <f t="shared" ca="1" si="171"/>
        <v>85334</v>
      </c>
    </row>
    <row r="337" spans="2:18">
      <c r="B337" s="100"/>
      <c r="C337" s="36">
        <f t="shared" ca="1" si="167"/>
        <v>320</v>
      </c>
      <c r="D337" s="37">
        <f t="shared" ca="1" si="204"/>
        <v>0.06</v>
      </c>
      <c r="E337" s="38">
        <f t="shared" ca="1" si="194"/>
        <v>133681</v>
      </c>
      <c r="F337" s="39">
        <f t="shared" ca="1" si="196"/>
        <v>133681</v>
      </c>
      <c r="G337" s="40">
        <f t="shared" ca="1" si="197"/>
        <v>47920</v>
      </c>
      <c r="H337" s="40">
        <f t="shared" ca="1" si="198"/>
        <v>85761</v>
      </c>
      <c r="I337" s="41">
        <f t="shared" ca="1" si="199"/>
        <v>9498227</v>
      </c>
      <c r="J337" s="42"/>
      <c r="K337" s="43"/>
      <c r="L337" s="43"/>
      <c r="M337" s="44">
        <f t="shared" ref="M337:M340" ca="1" si="208">IF(C337="","",M336)</f>
        <v>3214320</v>
      </c>
      <c r="N337" s="45">
        <f t="shared" ca="1" si="172"/>
        <v>12712547</v>
      </c>
      <c r="Q337" s="25">
        <f t="shared" ca="1" si="170"/>
        <v>47920</v>
      </c>
      <c r="R337" s="25">
        <f t="shared" ca="1" si="171"/>
        <v>85761</v>
      </c>
    </row>
    <row r="338" spans="2:18">
      <c r="B338" s="100"/>
      <c r="C338" s="36">
        <f t="shared" ca="1" si="167"/>
        <v>321</v>
      </c>
      <c r="D338" s="37">
        <f t="shared" ca="1" si="204"/>
        <v>0.06</v>
      </c>
      <c r="E338" s="38">
        <f t="shared" ca="1" si="194"/>
        <v>133681</v>
      </c>
      <c r="F338" s="39">
        <f t="shared" ca="1" si="196"/>
        <v>133681</v>
      </c>
      <c r="G338" s="40">
        <f t="shared" ca="1" si="197"/>
        <v>47491</v>
      </c>
      <c r="H338" s="40">
        <f t="shared" ca="1" si="198"/>
        <v>86190</v>
      </c>
      <c r="I338" s="41">
        <f t="shared" ca="1" si="199"/>
        <v>9412037</v>
      </c>
      <c r="J338" s="42"/>
      <c r="K338" s="43"/>
      <c r="L338" s="43"/>
      <c r="M338" s="44">
        <f t="shared" ca="1" si="208"/>
        <v>3214320</v>
      </c>
      <c r="N338" s="45">
        <f t="shared" ca="1" si="172"/>
        <v>12626357</v>
      </c>
      <c r="Q338" s="25">
        <f t="shared" ca="1" si="170"/>
        <v>47491</v>
      </c>
      <c r="R338" s="25">
        <f t="shared" ca="1" si="171"/>
        <v>86190</v>
      </c>
    </row>
    <row r="339" spans="2:18">
      <c r="B339" s="100"/>
      <c r="C339" s="36">
        <f t="shared" ref="C339:C402" ca="1" si="209">IF(C338="","",IF($E$8*12&lt;C338+1,"",C338+1))</f>
        <v>322</v>
      </c>
      <c r="D339" s="37">
        <f t="shared" ca="1" si="204"/>
        <v>0.06</v>
      </c>
      <c r="E339" s="38">
        <f t="shared" ca="1" si="194"/>
        <v>133681</v>
      </c>
      <c r="F339" s="39">
        <f t="shared" ca="1" si="196"/>
        <v>133681</v>
      </c>
      <c r="G339" s="40">
        <f t="shared" ca="1" si="197"/>
        <v>47060</v>
      </c>
      <c r="H339" s="40">
        <f t="shared" ca="1" si="198"/>
        <v>86621</v>
      </c>
      <c r="I339" s="41">
        <f t="shared" ca="1" si="199"/>
        <v>9325416</v>
      </c>
      <c r="J339" s="42"/>
      <c r="K339" s="43"/>
      <c r="L339" s="43"/>
      <c r="M339" s="44">
        <f t="shared" ca="1" si="208"/>
        <v>3214320</v>
      </c>
      <c r="N339" s="45">
        <f t="shared" ca="1" si="172"/>
        <v>12539736</v>
      </c>
      <c r="Q339" s="25">
        <f t="shared" ref="Q339:Q402" ca="1" si="210">IF(C339="","",G339+K339)</f>
        <v>47060</v>
      </c>
      <c r="R339" s="25">
        <f t="shared" ref="R339:R402" ca="1" si="211">IF(C339="","",H339+L339)</f>
        <v>86621</v>
      </c>
    </row>
    <row r="340" spans="2:18">
      <c r="B340" s="100"/>
      <c r="C340" s="36">
        <f t="shared" ca="1" si="209"/>
        <v>323</v>
      </c>
      <c r="D340" s="37">
        <f t="shared" ca="1" si="204"/>
        <v>0.06</v>
      </c>
      <c r="E340" s="38">
        <f t="shared" ca="1" si="194"/>
        <v>133681</v>
      </c>
      <c r="F340" s="39">
        <f t="shared" ca="1" si="196"/>
        <v>133681</v>
      </c>
      <c r="G340" s="40">
        <f t="shared" ca="1" si="197"/>
        <v>46627</v>
      </c>
      <c r="H340" s="40">
        <f t="shared" ca="1" si="198"/>
        <v>87054</v>
      </c>
      <c r="I340" s="41">
        <f t="shared" ca="1" si="199"/>
        <v>9238362</v>
      </c>
      <c r="J340" s="42"/>
      <c r="K340" s="43"/>
      <c r="L340" s="43"/>
      <c r="M340" s="44">
        <f t="shared" ca="1" si="208"/>
        <v>3214320</v>
      </c>
      <c r="N340" s="45">
        <f t="shared" ref="N340:N403" ca="1" si="212">IF(C340="","",I340+M340)</f>
        <v>12452682</v>
      </c>
      <c r="Q340" s="25">
        <f t="shared" ca="1" si="210"/>
        <v>46627</v>
      </c>
      <c r="R340" s="25">
        <f t="shared" ca="1" si="211"/>
        <v>87054</v>
      </c>
    </row>
    <row r="341" spans="2:18">
      <c r="B341" s="101"/>
      <c r="C341" s="49">
        <f t="shared" ca="1" si="209"/>
        <v>324</v>
      </c>
      <c r="D341" s="50">
        <f ca="1">IF(C341="","",VLOOKUP(C341/12,$H$6:$J$12,3,TRUE))</f>
        <v>0.06</v>
      </c>
      <c r="E341" s="51">
        <f t="shared" ca="1" si="194"/>
        <v>402933</v>
      </c>
      <c r="F341" s="52">
        <f ca="1">IF(C341="","",IF($E$8*12=C341,I340+G341,F340))</f>
        <v>133681</v>
      </c>
      <c r="G341" s="53">
        <f t="shared" ca="1" si="197"/>
        <v>46192</v>
      </c>
      <c r="H341" s="53">
        <f ca="1">IF(C341="","",IF($E$8*12=C341,I340,F341-G341))</f>
        <v>87489</v>
      </c>
      <c r="I341" s="54">
        <f t="shared" ca="1" si="199"/>
        <v>9150873</v>
      </c>
      <c r="J341" s="55">
        <f ca="1">IF(C341="","",IF($E$8*12=C341,M340+K341,J335))</f>
        <v>269252</v>
      </c>
      <c r="K341" s="56">
        <f ca="1">IF(C341="","",ROUND(M335*D341/2,0))</f>
        <v>96430</v>
      </c>
      <c r="L341" s="57">
        <f ca="1">IF(C341="","",IF($E$8*2=C341/6,M340,J341-K341))</f>
        <v>172822</v>
      </c>
      <c r="M341" s="58">
        <f ca="1">IF(C341="","",M335-L341)</f>
        <v>3041498</v>
      </c>
      <c r="N341" s="59">
        <f t="shared" ca="1" si="212"/>
        <v>12192371</v>
      </c>
      <c r="Q341" s="25">
        <f t="shared" ca="1" si="210"/>
        <v>142622</v>
      </c>
      <c r="R341" s="25">
        <f t="shared" ca="1" si="211"/>
        <v>260311</v>
      </c>
    </row>
    <row r="342" spans="2:18">
      <c r="B342" s="99" t="str">
        <f t="shared" ref="B342" ca="1" si="213">IF(C342="","",C353/12&amp;"年目")</f>
        <v>28年目</v>
      </c>
      <c r="C342" s="26">
        <f t="shared" ca="1" si="209"/>
        <v>325</v>
      </c>
      <c r="D342" s="27">
        <f t="shared" ref="D342:D352" ca="1" si="214">D343</f>
        <v>0.06</v>
      </c>
      <c r="E342" s="28">
        <f t="shared" ca="1" si="194"/>
        <v>133681</v>
      </c>
      <c r="F342" s="29">
        <f t="shared" ca="1" si="196"/>
        <v>133681</v>
      </c>
      <c r="G342" s="30">
        <f t="shared" ca="1" si="197"/>
        <v>45754</v>
      </c>
      <c r="H342" s="30">
        <f t="shared" ca="1" si="198"/>
        <v>87927</v>
      </c>
      <c r="I342" s="31">
        <f t="shared" ca="1" si="199"/>
        <v>9062946</v>
      </c>
      <c r="J342" s="32"/>
      <c r="K342" s="33"/>
      <c r="L342" s="33"/>
      <c r="M342" s="34">
        <f ca="1">IF(C342="","",M341)</f>
        <v>3041498</v>
      </c>
      <c r="N342" s="35">
        <f t="shared" ca="1" si="212"/>
        <v>12104444</v>
      </c>
      <c r="Q342" s="25">
        <f t="shared" ca="1" si="210"/>
        <v>45754</v>
      </c>
      <c r="R342" s="25">
        <f t="shared" ca="1" si="211"/>
        <v>87927</v>
      </c>
    </row>
    <row r="343" spans="2:18">
      <c r="B343" s="100"/>
      <c r="C343" s="36">
        <f t="shared" ca="1" si="209"/>
        <v>326</v>
      </c>
      <c r="D343" s="37">
        <f t="shared" ca="1" si="214"/>
        <v>0.06</v>
      </c>
      <c r="E343" s="38">
        <f t="shared" ca="1" si="194"/>
        <v>133681</v>
      </c>
      <c r="F343" s="39">
        <f t="shared" ca="1" si="196"/>
        <v>133681</v>
      </c>
      <c r="G343" s="40">
        <f t="shared" ca="1" si="197"/>
        <v>45315</v>
      </c>
      <c r="H343" s="40">
        <f t="shared" ca="1" si="198"/>
        <v>88366</v>
      </c>
      <c r="I343" s="41">
        <f t="shared" ca="1" si="199"/>
        <v>8974580</v>
      </c>
      <c r="J343" s="42"/>
      <c r="K343" s="43"/>
      <c r="L343" s="43"/>
      <c r="M343" s="44">
        <f t="shared" ref="M343:M346" ca="1" si="215">IF(C343="","",M342)</f>
        <v>3041498</v>
      </c>
      <c r="N343" s="45">
        <f t="shared" ca="1" si="212"/>
        <v>12016078</v>
      </c>
      <c r="Q343" s="25">
        <f t="shared" ca="1" si="210"/>
        <v>45315</v>
      </c>
      <c r="R343" s="25">
        <f t="shared" ca="1" si="211"/>
        <v>88366</v>
      </c>
    </row>
    <row r="344" spans="2:18">
      <c r="B344" s="100"/>
      <c r="C344" s="36">
        <f t="shared" ca="1" si="209"/>
        <v>327</v>
      </c>
      <c r="D344" s="37">
        <f t="shared" ca="1" si="214"/>
        <v>0.06</v>
      </c>
      <c r="E344" s="38">
        <f t="shared" ca="1" si="194"/>
        <v>133681</v>
      </c>
      <c r="F344" s="39">
        <f t="shared" ca="1" si="196"/>
        <v>133681</v>
      </c>
      <c r="G344" s="40">
        <f t="shared" ca="1" si="197"/>
        <v>44873</v>
      </c>
      <c r="H344" s="40">
        <f t="shared" ca="1" si="198"/>
        <v>88808</v>
      </c>
      <c r="I344" s="41">
        <f t="shared" ca="1" si="199"/>
        <v>8885772</v>
      </c>
      <c r="J344" s="42"/>
      <c r="K344" s="43"/>
      <c r="L344" s="43"/>
      <c r="M344" s="44">
        <f t="shared" ca="1" si="215"/>
        <v>3041498</v>
      </c>
      <c r="N344" s="45">
        <f t="shared" ca="1" si="212"/>
        <v>11927270</v>
      </c>
      <c r="Q344" s="25">
        <f t="shared" ca="1" si="210"/>
        <v>44873</v>
      </c>
      <c r="R344" s="25">
        <f t="shared" ca="1" si="211"/>
        <v>88808</v>
      </c>
    </row>
    <row r="345" spans="2:18">
      <c r="B345" s="100"/>
      <c r="C345" s="36">
        <f t="shared" ca="1" si="209"/>
        <v>328</v>
      </c>
      <c r="D345" s="37">
        <f t="shared" ca="1" si="214"/>
        <v>0.06</v>
      </c>
      <c r="E345" s="38">
        <f t="shared" ca="1" si="194"/>
        <v>133681</v>
      </c>
      <c r="F345" s="39">
        <f t="shared" ca="1" si="196"/>
        <v>133681</v>
      </c>
      <c r="G345" s="40">
        <f t="shared" ca="1" si="197"/>
        <v>44429</v>
      </c>
      <c r="H345" s="40">
        <f t="shared" ca="1" si="198"/>
        <v>89252</v>
      </c>
      <c r="I345" s="41">
        <f t="shared" ca="1" si="199"/>
        <v>8796520</v>
      </c>
      <c r="J345" s="42"/>
      <c r="K345" s="43"/>
      <c r="L345" s="43"/>
      <c r="M345" s="44">
        <f t="shared" ca="1" si="215"/>
        <v>3041498</v>
      </c>
      <c r="N345" s="45">
        <f t="shared" ca="1" si="212"/>
        <v>11838018</v>
      </c>
      <c r="Q345" s="25">
        <f t="shared" ca="1" si="210"/>
        <v>44429</v>
      </c>
      <c r="R345" s="25">
        <f t="shared" ca="1" si="211"/>
        <v>89252</v>
      </c>
    </row>
    <row r="346" spans="2:18">
      <c r="B346" s="100"/>
      <c r="C346" s="36">
        <f t="shared" ca="1" si="209"/>
        <v>329</v>
      </c>
      <c r="D346" s="37">
        <f t="shared" ca="1" si="214"/>
        <v>0.06</v>
      </c>
      <c r="E346" s="38">
        <f t="shared" ca="1" si="194"/>
        <v>133681</v>
      </c>
      <c r="F346" s="39">
        <f t="shared" ca="1" si="196"/>
        <v>133681</v>
      </c>
      <c r="G346" s="40">
        <f t="shared" ca="1" si="197"/>
        <v>43983</v>
      </c>
      <c r="H346" s="40">
        <f t="shared" ca="1" si="198"/>
        <v>89698</v>
      </c>
      <c r="I346" s="41">
        <f t="shared" ca="1" si="199"/>
        <v>8706822</v>
      </c>
      <c r="J346" s="42"/>
      <c r="K346" s="43"/>
      <c r="L346" s="43"/>
      <c r="M346" s="44">
        <f t="shared" ca="1" si="215"/>
        <v>3041498</v>
      </c>
      <c r="N346" s="45">
        <f t="shared" ca="1" si="212"/>
        <v>11748320</v>
      </c>
      <c r="Q346" s="25">
        <f t="shared" ca="1" si="210"/>
        <v>43983</v>
      </c>
      <c r="R346" s="25">
        <f t="shared" ca="1" si="211"/>
        <v>89698</v>
      </c>
    </row>
    <row r="347" spans="2:18">
      <c r="B347" s="100"/>
      <c r="C347" s="36">
        <f t="shared" ca="1" si="209"/>
        <v>330</v>
      </c>
      <c r="D347" s="37">
        <f t="shared" ca="1" si="214"/>
        <v>0.06</v>
      </c>
      <c r="E347" s="38">
        <f t="shared" ca="1" si="194"/>
        <v>402933</v>
      </c>
      <c r="F347" s="39">
        <f t="shared" ca="1" si="196"/>
        <v>133681</v>
      </c>
      <c r="G347" s="40">
        <f t="shared" ca="1" si="197"/>
        <v>43534</v>
      </c>
      <c r="H347" s="40">
        <f t="shared" ca="1" si="198"/>
        <v>90147</v>
      </c>
      <c r="I347" s="41">
        <f t="shared" ca="1" si="199"/>
        <v>8616675</v>
      </c>
      <c r="J347" s="46">
        <f ca="1">IF(C347="","",J341)</f>
        <v>269252</v>
      </c>
      <c r="K347" s="47">
        <f t="shared" ref="K347" ca="1" si="216">IF(C347="","",ROUND(M341*D347/2,0))</f>
        <v>91245</v>
      </c>
      <c r="L347" s="48">
        <f t="shared" ref="L347" ca="1" si="217">IF(C347="","",J347-K347)</f>
        <v>178007</v>
      </c>
      <c r="M347" s="44">
        <f ca="1">IF(C347="","",M341-L347)</f>
        <v>2863491</v>
      </c>
      <c r="N347" s="45">
        <f t="shared" ca="1" si="212"/>
        <v>11480166</v>
      </c>
      <c r="Q347" s="25">
        <f t="shared" ca="1" si="210"/>
        <v>134779</v>
      </c>
      <c r="R347" s="25">
        <f t="shared" ca="1" si="211"/>
        <v>268154</v>
      </c>
    </row>
    <row r="348" spans="2:18">
      <c r="B348" s="100"/>
      <c r="C348" s="36">
        <f t="shared" ca="1" si="209"/>
        <v>331</v>
      </c>
      <c r="D348" s="37">
        <f t="shared" ca="1" si="214"/>
        <v>0.06</v>
      </c>
      <c r="E348" s="38">
        <f t="shared" ca="1" si="194"/>
        <v>133681</v>
      </c>
      <c r="F348" s="39">
        <f t="shared" ca="1" si="196"/>
        <v>133681</v>
      </c>
      <c r="G348" s="40">
        <f t="shared" ca="1" si="197"/>
        <v>43083</v>
      </c>
      <c r="H348" s="40">
        <f t="shared" ca="1" si="198"/>
        <v>90598</v>
      </c>
      <c r="I348" s="41">
        <f t="shared" ca="1" si="199"/>
        <v>8526077</v>
      </c>
      <c r="J348" s="42"/>
      <c r="K348" s="43"/>
      <c r="L348" s="43"/>
      <c r="M348" s="44">
        <f ca="1">IF(C348="","",M347)</f>
        <v>2863491</v>
      </c>
      <c r="N348" s="45">
        <f t="shared" ca="1" si="212"/>
        <v>11389568</v>
      </c>
      <c r="Q348" s="25">
        <f t="shared" ca="1" si="210"/>
        <v>43083</v>
      </c>
      <c r="R348" s="25">
        <f t="shared" ca="1" si="211"/>
        <v>90598</v>
      </c>
    </row>
    <row r="349" spans="2:18">
      <c r="B349" s="100"/>
      <c r="C349" s="36">
        <f t="shared" ca="1" si="209"/>
        <v>332</v>
      </c>
      <c r="D349" s="37">
        <f t="shared" ca="1" si="214"/>
        <v>0.06</v>
      </c>
      <c r="E349" s="38">
        <f t="shared" ca="1" si="194"/>
        <v>133681</v>
      </c>
      <c r="F349" s="39">
        <f t="shared" ca="1" si="196"/>
        <v>133681</v>
      </c>
      <c r="G349" s="40">
        <f t="shared" ca="1" si="197"/>
        <v>42630</v>
      </c>
      <c r="H349" s="40">
        <f t="shared" ca="1" si="198"/>
        <v>91051</v>
      </c>
      <c r="I349" s="41">
        <f t="shared" ca="1" si="199"/>
        <v>8435026</v>
      </c>
      <c r="J349" s="42"/>
      <c r="K349" s="43"/>
      <c r="L349" s="43"/>
      <c r="M349" s="44">
        <f t="shared" ref="M349:M352" ca="1" si="218">IF(C349="","",M348)</f>
        <v>2863491</v>
      </c>
      <c r="N349" s="45">
        <f t="shared" ca="1" si="212"/>
        <v>11298517</v>
      </c>
      <c r="Q349" s="25">
        <f t="shared" ca="1" si="210"/>
        <v>42630</v>
      </c>
      <c r="R349" s="25">
        <f t="shared" ca="1" si="211"/>
        <v>91051</v>
      </c>
    </row>
    <row r="350" spans="2:18">
      <c r="B350" s="100"/>
      <c r="C350" s="36">
        <f t="shared" ca="1" si="209"/>
        <v>333</v>
      </c>
      <c r="D350" s="37">
        <f t="shared" ca="1" si="214"/>
        <v>0.06</v>
      </c>
      <c r="E350" s="38">
        <f t="shared" ca="1" si="194"/>
        <v>133681</v>
      </c>
      <c r="F350" s="39">
        <f t="shared" ca="1" si="196"/>
        <v>133681</v>
      </c>
      <c r="G350" s="40">
        <f t="shared" ca="1" si="197"/>
        <v>42175</v>
      </c>
      <c r="H350" s="40">
        <f t="shared" ca="1" si="198"/>
        <v>91506</v>
      </c>
      <c r="I350" s="41">
        <f t="shared" ca="1" si="199"/>
        <v>8343520</v>
      </c>
      <c r="J350" s="42"/>
      <c r="K350" s="43"/>
      <c r="L350" s="43"/>
      <c r="M350" s="44">
        <f t="shared" ca="1" si="218"/>
        <v>2863491</v>
      </c>
      <c r="N350" s="45">
        <f t="shared" ca="1" si="212"/>
        <v>11207011</v>
      </c>
      <c r="Q350" s="25">
        <f t="shared" ca="1" si="210"/>
        <v>42175</v>
      </c>
      <c r="R350" s="25">
        <f t="shared" ca="1" si="211"/>
        <v>91506</v>
      </c>
    </row>
    <row r="351" spans="2:18">
      <c r="B351" s="100"/>
      <c r="C351" s="36">
        <f t="shared" ca="1" si="209"/>
        <v>334</v>
      </c>
      <c r="D351" s="37">
        <f t="shared" ca="1" si="214"/>
        <v>0.06</v>
      </c>
      <c r="E351" s="38">
        <f t="shared" ca="1" si="194"/>
        <v>133681</v>
      </c>
      <c r="F351" s="39">
        <f t="shared" ca="1" si="196"/>
        <v>133681</v>
      </c>
      <c r="G351" s="40">
        <f t="shared" ca="1" si="197"/>
        <v>41718</v>
      </c>
      <c r="H351" s="40">
        <f t="shared" ca="1" si="198"/>
        <v>91963</v>
      </c>
      <c r="I351" s="41">
        <f t="shared" ca="1" si="199"/>
        <v>8251557</v>
      </c>
      <c r="J351" s="42"/>
      <c r="K351" s="43"/>
      <c r="L351" s="43"/>
      <c r="M351" s="44">
        <f t="shared" ca="1" si="218"/>
        <v>2863491</v>
      </c>
      <c r="N351" s="45">
        <f t="shared" ca="1" si="212"/>
        <v>11115048</v>
      </c>
      <c r="Q351" s="25">
        <f t="shared" ca="1" si="210"/>
        <v>41718</v>
      </c>
      <c r="R351" s="25">
        <f t="shared" ca="1" si="211"/>
        <v>91963</v>
      </c>
    </row>
    <row r="352" spans="2:18">
      <c r="B352" s="100"/>
      <c r="C352" s="36">
        <f t="shared" ca="1" si="209"/>
        <v>335</v>
      </c>
      <c r="D352" s="37">
        <f t="shared" ca="1" si="214"/>
        <v>0.06</v>
      </c>
      <c r="E352" s="38">
        <f t="shared" ca="1" si="194"/>
        <v>133681</v>
      </c>
      <c r="F352" s="39">
        <f t="shared" ca="1" si="196"/>
        <v>133681</v>
      </c>
      <c r="G352" s="40">
        <f t="shared" ca="1" si="197"/>
        <v>41258</v>
      </c>
      <c r="H352" s="40">
        <f t="shared" ca="1" si="198"/>
        <v>92423</v>
      </c>
      <c r="I352" s="41">
        <f t="shared" ca="1" si="199"/>
        <v>8159134</v>
      </c>
      <c r="J352" s="42"/>
      <c r="K352" s="43"/>
      <c r="L352" s="43"/>
      <c r="M352" s="44">
        <f t="shared" ca="1" si="218"/>
        <v>2863491</v>
      </c>
      <c r="N352" s="45">
        <f t="shared" ca="1" si="212"/>
        <v>11022625</v>
      </c>
      <c r="Q352" s="25">
        <f t="shared" ca="1" si="210"/>
        <v>41258</v>
      </c>
      <c r="R352" s="25">
        <f t="shared" ca="1" si="211"/>
        <v>92423</v>
      </c>
    </row>
    <row r="353" spans="2:18">
      <c r="B353" s="101"/>
      <c r="C353" s="49">
        <f t="shared" ca="1" si="209"/>
        <v>336</v>
      </c>
      <c r="D353" s="50">
        <f ca="1">IF(C353="","",VLOOKUP(C353/12,$H$6:$J$12,3,TRUE))</f>
        <v>0.06</v>
      </c>
      <c r="E353" s="51">
        <f t="shared" ca="1" si="194"/>
        <v>402933</v>
      </c>
      <c r="F353" s="52">
        <f ca="1">IF(C353="","",IF($E$8*12=C353,I352+G353,F352))</f>
        <v>133681</v>
      </c>
      <c r="G353" s="53">
        <f t="shared" ca="1" si="197"/>
        <v>40796</v>
      </c>
      <c r="H353" s="53">
        <f ca="1">IF(C353="","",IF($E$8*12=C353,I352,F353-G353))</f>
        <v>92885</v>
      </c>
      <c r="I353" s="54">
        <f t="shared" ca="1" si="199"/>
        <v>8066249</v>
      </c>
      <c r="J353" s="55">
        <f ca="1">IF(C353="","",IF($E$8*12=C353,M352+K353,J347))</f>
        <v>269252</v>
      </c>
      <c r="K353" s="56">
        <f ca="1">IF(C353="","",ROUND(M347*D353/2,0))</f>
        <v>85905</v>
      </c>
      <c r="L353" s="57">
        <f ca="1">IF(C353="","",IF($E$8*2=C353/6,M352,J353-K353))</f>
        <v>183347</v>
      </c>
      <c r="M353" s="58">
        <f ca="1">IF(C353="","",M347-L353)</f>
        <v>2680144</v>
      </c>
      <c r="N353" s="59">
        <f t="shared" ca="1" si="212"/>
        <v>10746393</v>
      </c>
      <c r="Q353" s="25">
        <f t="shared" ca="1" si="210"/>
        <v>126701</v>
      </c>
      <c r="R353" s="25">
        <f t="shared" ca="1" si="211"/>
        <v>276232</v>
      </c>
    </row>
    <row r="354" spans="2:18">
      <c r="B354" s="99" t="str">
        <f t="shared" ref="B354" ca="1" si="219">IF(C354="","",C365/12&amp;"年目")</f>
        <v>29年目</v>
      </c>
      <c r="C354" s="26">
        <f t="shared" ca="1" si="209"/>
        <v>337</v>
      </c>
      <c r="D354" s="27">
        <f t="shared" ref="D354:D364" ca="1" si="220">D355</f>
        <v>0.06</v>
      </c>
      <c r="E354" s="28">
        <f t="shared" ca="1" si="194"/>
        <v>133681</v>
      </c>
      <c r="F354" s="29">
        <f t="shared" ca="1" si="196"/>
        <v>133681</v>
      </c>
      <c r="G354" s="30">
        <f t="shared" ca="1" si="197"/>
        <v>40331</v>
      </c>
      <c r="H354" s="30">
        <f t="shared" ca="1" si="198"/>
        <v>93350</v>
      </c>
      <c r="I354" s="31">
        <f t="shared" ca="1" si="199"/>
        <v>7972899</v>
      </c>
      <c r="J354" s="32"/>
      <c r="K354" s="33"/>
      <c r="L354" s="33"/>
      <c r="M354" s="34">
        <f ca="1">IF(C354="","",M353)</f>
        <v>2680144</v>
      </c>
      <c r="N354" s="35">
        <f t="shared" ca="1" si="212"/>
        <v>10653043</v>
      </c>
      <c r="Q354" s="25">
        <f t="shared" ca="1" si="210"/>
        <v>40331</v>
      </c>
      <c r="R354" s="25">
        <f t="shared" ca="1" si="211"/>
        <v>93350</v>
      </c>
    </row>
    <row r="355" spans="2:18">
      <c r="B355" s="100"/>
      <c r="C355" s="36">
        <f t="shared" ca="1" si="209"/>
        <v>338</v>
      </c>
      <c r="D355" s="37">
        <f t="shared" ca="1" si="220"/>
        <v>0.06</v>
      </c>
      <c r="E355" s="38">
        <f t="shared" ca="1" si="194"/>
        <v>133681</v>
      </c>
      <c r="F355" s="39">
        <f t="shared" ca="1" si="196"/>
        <v>133681</v>
      </c>
      <c r="G355" s="40">
        <f t="shared" ca="1" si="197"/>
        <v>39864</v>
      </c>
      <c r="H355" s="40">
        <f t="shared" ca="1" si="198"/>
        <v>93817</v>
      </c>
      <c r="I355" s="41">
        <f t="shared" ca="1" si="199"/>
        <v>7879082</v>
      </c>
      <c r="J355" s="42"/>
      <c r="K355" s="43"/>
      <c r="L355" s="43"/>
      <c r="M355" s="44">
        <f t="shared" ref="M355:M358" ca="1" si="221">IF(C355="","",M354)</f>
        <v>2680144</v>
      </c>
      <c r="N355" s="45">
        <f t="shared" ca="1" si="212"/>
        <v>10559226</v>
      </c>
      <c r="Q355" s="25">
        <f t="shared" ca="1" si="210"/>
        <v>39864</v>
      </c>
      <c r="R355" s="25">
        <f t="shared" ca="1" si="211"/>
        <v>93817</v>
      </c>
    </row>
    <row r="356" spans="2:18">
      <c r="B356" s="100"/>
      <c r="C356" s="36">
        <f t="shared" ca="1" si="209"/>
        <v>339</v>
      </c>
      <c r="D356" s="37">
        <f t="shared" ca="1" si="220"/>
        <v>0.06</v>
      </c>
      <c r="E356" s="38">
        <f t="shared" ca="1" si="194"/>
        <v>133681</v>
      </c>
      <c r="F356" s="39">
        <f t="shared" ca="1" si="196"/>
        <v>133681</v>
      </c>
      <c r="G356" s="40">
        <f t="shared" ca="1" si="197"/>
        <v>39395</v>
      </c>
      <c r="H356" s="40">
        <f t="shared" ca="1" si="198"/>
        <v>94286</v>
      </c>
      <c r="I356" s="41">
        <f t="shared" ca="1" si="199"/>
        <v>7784796</v>
      </c>
      <c r="J356" s="42"/>
      <c r="K356" s="43"/>
      <c r="L356" s="43"/>
      <c r="M356" s="44">
        <f t="shared" ca="1" si="221"/>
        <v>2680144</v>
      </c>
      <c r="N356" s="45">
        <f t="shared" ca="1" si="212"/>
        <v>10464940</v>
      </c>
      <c r="Q356" s="25">
        <f t="shared" ca="1" si="210"/>
        <v>39395</v>
      </c>
      <c r="R356" s="25">
        <f t="shared" ca="1" si="211"/>
        <v>94286</v>
      </c>
    </row>
    <row r="357" spans="2:18">
      <c r="B357" s="100"/>
      <c r="C357" s="36">
        <f t="shared" ca="1" si="209"/>
        <v>340</v>
      </c>
      <c r="D357" s="37">
        <f t="shared" ca="1" si="220"/>
        <v>0.06</v>
      </c>
      <c r="E357" s="38">
        <f t="shared" ca="1" si="194"/>
        <v>133681</v>
      </c>
      <c r="F357" s="39">
        <f t="shared" ca="1" si="196"/>
        <v>133681</v>
      </c>
      <c r="G357" s="40">
        <f t="shared" ca="1" si="197"/>
        <v>38924</v>
      </c>
      <c r="H357" s="40">
        <f t="shared" ca="1" si="198"/>
        <v>94757</v>
      </c>
      <c r="I357" s="41">
        <f t="shared" ca="1" si="199"/>
        <v>7690039</v>
      </c>
      <c r="J357" s="42"/>
      <c r="K357" s="43"/>
      <c r="L357" s="43"/>
      <c r="M357" s="44">
        <f t="shared" ca="1" si="221"/>
        <v>2680144</v>
      </c>
      <c r="N357" s="45">
        <f t="shared" ca="1" si="212"/>
        <v>10370183</v>
      </c>
      <c r="Q357" s="25">
        <f t="shared" ca="1" si="210"/>
        <v>38924</v>
      </c>
      <c r="R357" s="25">
        <f t="shared" ca="1" si="211"/>
        <v>94757</v>
      </c>
    </row>
    <row r="358" spans="2:18">
      <c r="B358" s="100"/>
      <c r="C358" s="36">
        <f t="shared" ca="1" si="209"/>
        <v>341</v>
      </c>
      <c r="D358" s="37">
        <f t="shared" ca="1" si="220"/>
        <v>0.06</v>
      </c>
      <c r="E358" s="38">
        <f t="shared" ca="1" si="194"/>
        <v>133681</v>
      </c>
      <c r="F358" s="39">
        <f t="shared" ca="1" si="196"/>
        <v>133681</v>
      </c>
      <c r="G358" s="40">
        <f t="shared" ca="1" si="197"/>
        <v>38450</v>
      </c>
      <c r="H358" s="40">
        <f t="shared" ca="1" si="198"/>
        <v>95231</v>
      </c>
      <c r="I358" s="41">
        <f t="shared" ca="1" si="199"/>
        <v>7594808</v>
      </c>
      <c r="J358" s="42"/>
      <c r="K358" s="43"/>
      <c r="L358" s="43"/>
      <c r="M358" s="44">
        <f t="shared" ca="1" si="221"/>
        <v>2680144</v>
      </c>
      <c r="N358" s="45">
        <f t="shared" ca="1" si="212"/>
        <v>10274952</v>
      </c>
      <c r="Q358" s="25">
        <f t="shared" ca="1" si="210"/>
        <v>38450</v>
      </c>
      <c r="R358" s="25">
        <f t="shared" ca="1" si="211"/>
        <v>95231</v>
      </c>
    </row>
    <row r="359" spans="2:18">
      <c r="B359" s="100"/>
      <c r="C359" s="36">
        <f t="shared" ca="1" si="209"/>
        <v>342</v>
      </c>
      <c r="D359" s="37">
        <f t="shared" ca="1" si="220"/>
        <v>0.06</v>
      </c>
      <c r="E359" s="38">
        <f t="shared" ca="1" si="194"/>
        <v>402933</v>
      </c>
      <c r="F359" s="39">
        <f t="shared" ca="1" si="196"/>
        <v>133681</v>
      </c>
      <c r="G359" s="40">
        <f t="shared" ca="1" si="197"/>
        <v>37974</v>
      </c>
      <c r="H359" s="40">
        <f t="shared" ca="1" si="198"/>
        <v>95707</v>
      </c>
      <c r="I359" s="41">
        <f t="shared" ca="1" si="199"/>
        <v>7499101</v>
      </c>
      <c r="J359" s="46">
        <f ca="1">IF(C359="","",J353)</f>
        <v>269252</v>
      </c>
      <c r="K359" s="47">
        <f t="shared" ref="K359" ca="1" si="222">IF(C359="","",ROUND(M353*D359/2,0))</f>
        <v>80404</v>
      </c>
      <c r="L359" s="48">
        <f t="shared" ref="L359" ca="1" si="223">IF(C359="","",J359-K359)</f>
        <v>188848</v>
      </c>
      <c r="M359" s="44">
        <f ca="1">IF(C359="","",M353-L359)</f>
        <v>2491296</v>
      </c>
      <c r="N359" s="45">
        <f t="shared" ca="1" si="212"/>
        <v>9990397</v>
      </c>
      <c r="Q359" s="25">
        <f t="shared" ca="1" si="210"/>
        <v>118378</v>
      </c>
      <c r="R359" s="25">
        <f t="shared" ca="1" si="211"/>
        <v>284555</v>
      </c>
    </row>
    <row r="360" spans="2:18">
      <c r="B360" s="100"/>
      <c r="C360" s="36">
        <f t="shared" ca="1" si="209"/>
        <v>343</v>
      </c>
      <c r="D360" s="37">
        <f t="shared" ca="1" si="220"/>
        <v>0.06</v>
      </c>
      <c r="E360" s="38">
        <f t="shared" ca="1" si="194"/>
        <v>133681</v>
      </c>
      <c r="F360" s="39">
        <f t="shared" ca="1" si="196"/>
        <v>133681</v>
      </c>
      <c r="G360" s="40">
        <f t="shared" ca="1" si="197"/>
        <v>37496</v>
      </c>
      <c r="H360" s="40">
        <f t="shared" ca="1" si="198"/>
        <v>96185</v>
      </c>
      <c r="I360" s="41">
        <f t="shared" ca="1" si="199"/>
        <v>7402916</v>
      </c>
      <c r="J360" s="42"/>
      <c r="K360" s="43"/>
      <c r="L360" s="43"/>
      <c r="M360" s="44">
        <f ca="1">IF(C360="","",M359)</f>
        <v>2491296</v>
      </c>
      <c r="N360" s="45">
        <f t="shared" ca="1" si="212"/>
        <v>9894212</v>
      </c>
      <c r="Q360" s="25">
        <f t="shared" ca="1" si="210"/>
        <v>37496</v>
      </c>
      <c r="R360" s="25">
        <f t="shared" ca="1" si="211"/>
        <v>96185</v>
      </c>
    </row>
    <row r="361" spans="2:18">
      <c r="B361" s="100"/>
      <c r="C361" s="36">
        <f t="shared" ca="1" si="209"/>
        <v>344</v>
      </c>
      <c r="D361" s="37">
        <f t="shared" ca="1" si="220"/>
        <v>0.06</v>
      </c>
      <c r="E361" s="38">
        <f t="shared" ca="1" si="194"/>
        <v>133681</v>
      </c>
      <c r="F361" s="39">
        <f t="shared" ca="1" si="196"/>
        <v>133681</v>
      </c>
      <c r="G361" s="40">
        <f t="shared" ca="1" si="197"/>
        <v>37015</v>
      </c>
      <c r="H361" s="40">
        <f t="shared" ca="1" si="198"/>
        <v>96666</v>
      </c>
      <c r="I361" s="41">
        <f t="shared" ca="1" si="199"/>
        <v>7306250</v>
      </c>
      <c r="J361" s="42"/>
      <c r="K361" s="43"/>
      <c r="L361" s="43"/>
      <c r="M361" s="44">
        <f t="shared" ref="M361:M364" ca="1" si="224">IF(C361="","",M360)</f>
        <v>2491296</v>
      </c>
      <c r="N361" s="45">
        <f t="shared" ca="1" si="212"/>
        <v>9797546</v>
      </c>
      <c r="Q361" s="25">
        <f t="shared" ca="1" si="210"/>
        <v>37015</v>
      </c>
      <c r="R361" s="25">
        <f t="shared" ca="1" si="211"/>
        <v>96666</v>
      </c>
    </row>
    <row r="362" spans="2:18">
      <c r="B362" s="100"/>
      <c r="C362" s="36">
        <f t="shared" ca="1" si="209"/>
        <v>345</v>
      </c>
      <c r="D362" s="37">
        <f t="shared" ca="1" si="220"/>
        <v>0.06</v>
      </c>
      <c r="E362" s="38">
        <f t="shared" ca="1" si="194"/>
        <v>133681</v>
      </c>
      <c r="F362" s="39">
        <f t="shared" ca="1" si="196"/>
        <v>133681</v>
      </c>
      <c r="G362" s="40">
        <f t="shared" ca="1" si="197"/>
        <v>36531</v>
      </c>
      <c r="H362" s="40">
        <f t="shared" ca="1" si="198"/>
        <v>97150</v>
      </c>
      <c r="I362" s="41">
        <f t="shared" ca="1" si="199"/>
        <v>7209100</v>
      </c>
      <c r="J362" s="42"/>
      <c r="K362" s="43"/>
      <c r="L362" s="43"/>
      <c r="M362" s="44">
        <f t="shared" ca="1" si="224"/>
        <v>2491296</v>
      </c>
      <c r="N362" s="45">
        <f t="shared" ca="1" si="212"/>
        <v>9700396</v>
      </c>
      <c r="Q362" s="25">
        <f t="shared" ca="1" si="210"/>
        <v>36531</v>
      </c>
      <c r="R362" s="25">
        <f t="shared" ca="1" si="211"/>
        <v>97150</v>
      </c>
    </row>
    <row r="363" spans="2:18">
      <c r="B363" s="100"/>
      <c r="C363" s="36">
        <f t="shared" ca="1" si="209"/>
        <v>346</v>
      </c>
      <c r="D363" s="37">
        <f t="shared" ca="1" si="220"/>
        <v>0.06</v>
      </c>
      <c r="E363" s="38">
        <f t="shared" ca="1" si="194"/>
        <v>133681</v>
      </c>
      <c r="F363" s="39">
        <f t="shared" ca="1" si="196"/>
        <v>133681</v>
      </c>
      <c r="G363" s="40">
        <f t="shared" ca="1" si="197"/>
        <v>36046</v>
      </c>
      <c r="H363" s="40">
        <f t="shared" ca="1" si="198"/>
        <v>97635</v>
      </c>
      <c r="I363" s="41">
        <f t="shared" ca="1" si="199"/>
        <v>7111465</v>
      </c>
      <c r="J363" s="42"/>
      <c r="K363" s="43"/>
      <c r="L363" s="43"/>
      <c r="M363" s="44">
        <f t="shared" ca="1" si="224"/>
        <v>2491296</v>
      </c>
      <c r="N363" s="45">
        <f t="shared" ca="1" si="212"/>
        <v>9602761</v>
      </c>
      <c r="Q363" s="25">
        <f t="shared" ca="1" si="210"/>
        <v>36046</v>
      </c>
      <c r="R363" s="25">
        <f t="shared" ca="1" si="211"/>
        <v>97635</v>
      </c>
    </row>
    <row r="364" spans="2:18">
      <c r="B364" s="100"/>
      <c r="C364" s="36">
        <f t="shared" ca="1" si="209"/>
        <v>347</v>
      </c>
      <c r="D364" s="37">
        <f t="shared" ca="1" si="220"/>
        <v>0.06</v>
      </c>
      <c r="E364" s="38">
        <f t="shared" ca="1" si="194"/>
        <v>133681</v>
      </c>
      <c r="F364" s="39">
        <f t="shared" ca="1" si="196"/>
        <v>133681</v>
      </c>
      <c r="G364" s="40">
        <f t="shared" ca="1" si="197"/>
        <v>35557</v>
      </c>
      <c r="H364" s="40">
        <f t="shared" ca="1" si="198"/>
        <v>98124</v>
      </c>
      <c r="I364" s="41">
        <f t="shared" ca="1" si="199"/>
        <v>7013341</v>
      </c>
      <c r="J364" s="42"/>
      <c r="K364" s="43"/>
      <c r="L364" s="43"/>
      <c r="M364" s="44">
        <f t="shared" ca="1" si="224"/>
        <v>2491296</v>
      </c>
      <c r="N364" s="45">
        <f t="shared" ca="1" si="212"/>
        <v>9504637</v>
      </c>
      <c r="Q364" s="25">
        <f t="shared" ca="1" si="210"/>
        <v>35557</v>
      </c>
      <c r="R364" s="25">
        <f t="shared" ca="1" si="211"/>
        <v>98124</v>
      </c>
    </row>
    <row r="365" spans="2:18">
      <c r="B365" s="101"/>
      <c r="C365" s="49">
        <f t="shared" ca="1" si="209"/>
        <v>348</v>
      </c>
      <c r="D365" s="50">
        <f ca="1">IF(C365="","",VLOOKUP(C365/12,$H$6:$J$12,3,TRUE))</f>
        <v>0.06</v>
      </c>
      <c r="E365" s="51">
        <f t="shared" ca="1" si="194"/>
        <v>402933</v>
      </c>
      <c r="F365" s="52">
        <f ca="1">IF(C365="","",IF($E$8*12=C365,I364+G365,F364))</f>
        <v>133681</v>
      </c>
      <c r="G365" s="53">
        <f t="shared" ca="1" si="197"/>
        <v>35067</v>
      </c>
      <c r="H365" s="53">
        <f ca="1">IF(C365="","",IF($E$8*12=C365,I364,F365-G365))</f>
        <v>98614</v>
      </c>
      <c r="I365" s="54">
        <f t="shared" ca="1" si="199"/>
        <v>6914727</v>
      </c>
      <c r="J365" s="55">
        <f ca="1">IF(C365="","",IF($E$8*12=C365,M364+K365,J359))</f>
        <v>269252</v>
      </c>
      <c r="K365" s="56">
        <f ca="1">IF(C365="","",ROUND(M359*D365/2,0))</f>
        <v>74739</v>
      </c>
      <c r="L365" s="57">
        <f ca="1">IF(C365="","",IF($E$8*2=C365/6,M364,J365-K365))</f>
        <v>194513</v>
      </c>
      <c r="M365" s="58">
        <f ca="1">IF(C365="","",M359-L365)</f>
        <v>2296783</v>
      </c>
      <c r="N365" s="59">
        <f t="shared" ca="1" si="212"/>
        <v>9211510</v>
      </c>
      <c r="Q365" s="25">
        <f t="shared" ca="1" si="210"/>
        <v>109806</v>
      </c>
      <c r="R365" s="25">
        <f t="shared" ca="1" si="211"/>
        <v>293127</v>
      </c>
    </row>
    <row r="366" spans="2:18">
      <c r="B366" s="99" t="str">
        <f t="shared" ref="B366" ca="1" si="225">IF(C366="","",C377/12&amp;"年目")</f>
        <v>30年目</v>
      </c>
      <c r="C366" s="26">
        <f t="shared" ca="1" si="209"/>
        <v>349</v>
      </c>
      <c r="D366" s="27">
        <f t="shared" ref="D366:D376" ca="1" si="226">D367</f>
        <v>0.06</v>
      </c>
      <c r="E366" s="28">
        <f t="shared" ca="1" si="194"/>
        <v>133681</v>
      </c>
      <c r="F366" s="29">
        <f t="shared" ca="1" si="196"/>
        <v>133681</v>
      </c>
      <c r="G366" s="30">
        <f t="shared" ca="1" si="197"/>
        <v>34574</v>
      </c>
      <c r="H366" s="30">
        <f t="shared" ca="1" si="198"/>
        <v>99107</v>
      </c>
      <c r="I366" s="31">
        <f t="shared" ca="1" si="199"/>
        <v>6815620</v>
      </c>
      <c r="J366" s="32"/>
      <c r="K366" s="33"/>
      <c r="L366" s="33"/>
      <c r="M366" s="34">
        <f ca="1">IF(C366="","",M365)</f>
        <v>2296783</v>
      </c>
      <c r="N366" s="35">
        <f t="shared" ca="1" si="212"/>
        <v>9112403</v>
      </c>
      <c r="Q366" s="25">
        <f t="shared" ca="1" si="210"/>
        <v>34574</v>
      </c>
      <c r="R366" s="25">
        <f t="shared" ca="1" si="211"/>
        <v>99107</v>
      </c>
    </row>
    <row r="367" spans="2:18">
      <c r="B367" s="100"/>
      <c r="C367" s="36">
        <f t="shared" ca="1" si="209"/>
        <v>350</v>
      </c>
      <c r="D367" s="37">
        <f t="shared" ca="1" si="226"/>
        <v>0.06</v>
      </c>
      <c r="E367" s="38">
        <f t="shared" ca="1" si="194"/>
        <v>133681</v>
      </c>
      <c r="F367" s="39">
        <f t="shared" ca="1" si="196"/>
        <v>133681</v>
      </c>
      <c r="G367" s="40">
        <f t="shared" ca="1" si="197"/>
        <v>34078</v>
      </c>
      <c r="H367" s="40">
        <f t="shared" ca="1" si="198"/>
        <v>99603</v>
      </c>
      <c r="I367" s="41">
        <f t="shared" ca="1" si="199"/>
        <v>6716017</v>
      </c>
      <c r="J367" s="42"/>
      <c r="K367" s="43"/>
      <c r="L367" s="43"/>
      <c r="M367" s="44">
        <f t="shared" ref="M367:M370" ca="1" si="227">IF(C367="","",M366)</f>
        <v>2296783</v>
      </c>
      <c r="N367" s="45">
        <f t="shared" ca="1" si="212"/>
        <v>9012800</v>
      </c>
      <c r="Q367" s="25">
        <f t="shared" ca="1" si="210"/>
        <v>34078</v>
      </c>
      <c r="R367" s="25">
        <f t="shared" ca="1" si="211"/>
        <v>99603</v>
      </c>
    </row>
    <row r="368" spans="2:18">
      <c r="B368" s="100"/>
      <c r="C368" s="36">
        <f t="shared" ca="1" si="209"/>
        <v>351</v>
      </c>
      <c r="D368" s="37">
        <f t="shared" ca="1" si="226"/>
        <v>0.06</v>
      </c>
      <c r="E368" s="38">
        <f t="shared" ca="1" si="194"/>
        <v>133681</v>
      </c>
      <c r="F368" s="39">
        <f t="shared" ca="1" si="196"/>
        <v>133681</v>
      </c>
      <c r="G368" s="40">
        <f t="shared" ca="1" si="197"/>
        <v>33580</v>
      </c>
      <c r="H368" s="40">
        <f t="shared" ca="1" si="198"/>
        <v>100101</v>
      </c>
      <c r="I368" s="41">
        <f t="shared" ca="1" si="199"/>
        <v>6615916</v>
      </c>
      <c r="J368" s="42"/>
      <c r="K368" s="43"/>
      <c r="L368" s="43"/>
      <c r="M368" s="44">
        <f t="shared" ca="1" si="227"/>
        <v>2296783</v>
      </c>
      <c r="N368" s="45">
        <f t="shared" ca="1" si="212"/>
        <v>8912699</v>
      </c>
      <c r="Q368" s="25">
        <f t="shared" ca="1" si="210"/>
        <v>33580</v>
      </c>
      <c r="R368" s="25">
        <f t="shared" ca="1" si="211"/>
        <v>100101</v>
      </c>
    </row>
    <row r="369" spans="2:18">
      <c r="B369" s="100"/>
      <c r="C369" s="36">
        <f t="shared" ca="1" si="209"/>
        <v>352</v>
      </c>
      <c r="D369" s="37">
        <f t="shared" ca="1" si="226"/>
        <v>0.06</v>
      </c>
      <c r="E369" s="38">
        <f t="shared" ca="1" si="194"/>
        <v>133681</v>
      </c>
      <c r="F369" s="39">
        <f t="shared" ca="1" si="196"/>
        <v>133681</v>
      </c>
      <c r="G369" s="40">
        <f t="shared" ca="1" si="197"/>
        <v>33080</v>
      </c>
      <c r="H369" s="40">
        <f t="shared" ca="1" si="198"/>
        <v>100601</v>
      </c>
      <c r="I369" s="41">
        <f t="shared" ca="1" si="199"/>
        <v>6515315</v>
      </c>
      <c r="J369" s="42"/>
      <c r="K369" s="43"/>
      <c r="L369" s="43"/>
      <c r="M369" s="44">
        <f t="shared" ca="1" si="227"/>
        <v>2296783</v>
      </c>
      <c r="N369" s="45">
        <f t="shared" ca="1" si="212"/>
        <v>8812098</v>
      </c>
      <c r="Q369" s="25">
        <f t="shared" ca="1" si="210"/>
        <v>33080</v>
      </c>
      <c r="R369" s="25">
        <f t="shared" ca="1" si="211"/>
        <v>100601</v>
      </c>
    </row>
    <row r="370" spans="2:18">
      <c r="B370" s="100"/>
      <c r="C370" s="36">
        <f t="shared" ca="1" si="209"/>
        <v>353</v>
      </c>
      <c r="D370" s="37">
        <f t="shared" ca="1" si="226"/>
        <v>0.06</v>
      </c>
      <c r="E370" s="38">
        <f t="shared" ca="1" si="194"/>
        <v>133681</v>
      </c>
      <c r="F370" s="39">
        <f t="shared" ca="1" si="196"/>
        <v>133681</v>
      </c>
      <c r="G370" s="40">
        <f t="shared" ca="1" si="197"/>
        <v>32577</v>
      </c>
      <c r="H370" s="40">
        <f t="shared" ca="1" si="198"/>
        <v>101104</v>
      </c>
      <c r="I370" s="41">
        <f t="shared" ca="1" si="199"/>
        <v>6414211</v>
      </c>
      <c r="J370" s="42"/>
      <c r="K370" s="43"/>
      <c r="L370" s="43"/>
      <c r="M370" s="44">
        <f t="shared" ca="1" si="227"/>
        <v>2296783</v>
      </c>
      <c r="N370" s="45">
        <f t="shared" ca="1" si="212"/>
        <v>8710994</v>
      </c>
      <c r="Q370" s="25">
        <f t="shared" ca="1" si="210"/>
        <v>32577</v>
      </c>
      <c r="R370" s="25">
        <f t="shared" ca="1" si="211"/>
        <v>101104</v>
      </c>
    </row>
    <row r="371" spans="2:18">
      <c r="B371" s="100"/>
      <c r="C371" s="36">
        <f t="shared" ca="1" si="209"/>
        <v>354</v>
      </c>
      <c r="D371" s="37">
        <f t="shared" ca="1" si="226"/>
        <v>0.06</v>
      </c>
      <c r="E371" s="38">
        <f t="shared" ca="1" si="194"/>
        <v>402933</v>
      </c>
      <c r="F371" s="39">
        <f t="shared" ca="1" si="196"/>
        <v>133681</v>
      </c>
      <c r="G371" s="40">
        <f t="shared" ca="1" si="197"/>
        <v>32071</v>
      </c>
      <c r="H371" s="40">
        <f t="shared" ca="1" si="198"/>
        <v>101610</v>
      </c>
      <c r="I371" s="41">
        <f t="shared" ca="1" si="199"/>
        <v>6312601</v>
      </c>
      <c r="J371" s="46">
        <f ca="1">IF(C371="","",J365)</f>
        <v>269252</v>
      </c>
      <c r="K371" s="47">
        <f t="shared" ref="K371" ca="1" si="228">IF(C371="","",ROUND(M365*D371/2,0))</f>
        <v>68903</v>
      </c>
      <c r="L371" s="48">
        <f t="shared" ref="L371" ca="1" si="229">IF(C371="","",J371-K371)</f>
        <v>200349</v>
      </c>
      <c r="M371" s="44">
        <f ca="1">IF(C371="","",M365-L371)</f>
        <v>2096434</v>
      </c>
      <c r="N371" s="45">
        <f t="shared" ca="1" si="212"/>
        <v>8409035</v>
      </c>
      <c r="Q371" s="25">
        <f t="shared" ca="1" si="210"/>
        <v>100974</v>
      </c>
      <c r="R371" s="25">
        <f t="shared" ca="1" si="211"/>
        <v>301959</v>
      </c>
    </row>
    <row r="372" spans="2:18">
      <c r="B372" s="100"/>
      <c r="C372" s="36">
        <f t="shared" ca="1" si="209"/>
        <v>355</v>
      </c>
      <c r="D372" s="37">
        <f t="shared" ca="1" si="226"/>
        <v>0.06</v>
      </c>
      <c r="E372" s="38">
        <f t="shared" ca="1" si="194"/>
        <v>133681</v>
      </c>
      <c r="F372" s="39">
        <f t="shared" ca="1" si="196"/>
        <v>133681</v>
      </c>
      <c r="G372" s="40">
        <f t="shared" ca="1" si="197"/>
        <v>31563</v>
      </c>
      <c r="H372" s="40">
        <f t="shared" ca="1" si="198"/>
        <v>102118</v>
      </c>
      <c r="I372" s="41">
        <f t="shared" ca="1" si="199"/>
        <v>6210483</v>
      </c>
      <c r="J372" s="42"/>
      <c r="K372" s="43"/>
      <c r="L372" s="43"/>
      <c r="M372" s="44">
        <f ca="1">IF(C372="","",M371)</f>
        <v>2096434</v>
      </c>
      <c r="N372" s="45">
        <f t="shared" ca="1" si="212"/>
        <v>8306917</v>
      </c>
      <c r="Q372" s="25">
        <f t="shared" ca="1" si="210"/>
        <v>31563</v>
      </c>
      <c r="R372" s="25">
        <f t="shared" ca="1" si="211"/>
        <v>102118</v>
      </c>
    </row>
    <row r="373" spans="2:18">
      <c r="B373" s="100"/>
      <c r="C373" s="36">
        <f t="shared" ca="1" si="209"/>
        <v>356</v>
      </c>
      <c r="D373" s="37">
        <f t="shared" ca="1" si="226"/>
        <v>0.06</v>
      </c>
      <c r="E373" s="38">
        <f t="shared" ca="1" si="194"/>
        <v>133681</v>
      </c>
      <c r="F373" s="39">
        <f t="shared" ca="1" si="196"/>
        <v>133681</v>
      </c>
      <c r="G373" s="40">
        <f t="shared" ca="1" si="197"/>
        <v>31052</v>
      </c>
      <c r="H373" s="40">
        <f t="shared" ca="1" si="198"/>
        <v>102629</v>
      </c>
      <c r="I373" s="41">
        <f t="shared" ca="1" si="199"/>
        <v>6107854</v>
      </c>
      <c r="J373" s="42"/>
      <c r="K373" s="43"/>
      <c r="L373" s="43"/>
      <c r="M373" s="44">
        <f t="shared" ref="M373:M376" ca="1" si="230">IF(C373="","",M372)</f>
        <v>2096434</v>
      </c>
      <c r="N373" s="45">
        <f t="shared" ca="1" si="212"/>
        <v>8204288</v>
      </c>
      <c r="Q373" s="25">
        <f t="shared" ca="1" si="210"/>
        <v>31052</v>
      </c>
      <c r="R373" s="25">
        <f t="shared" ca="1" si="211"/>
        <v>102629</v>
      </c>
    </row>
    <row r="374" spans="2:18">
      <c r="B374" s="100"/>
      <c r="C374" s="36">
        <f t="shared" ca="1" si="209"/>
        <v>357</v>
      </c>
      <c r="D374" s="37">
        <f t="shared" ca="1" si="226"/>
        <v>0.06</v>
      </c>
      <c r="E374" s="38">
        <f t="shared" ca="1" si="194"/>
        <v>133681</v>
      </c>
      <c r="F374" s="39">
        <f t="shared" ca="1" si="196"/>
        <v>133681</v>
      </c>
      <c r="G374" s="40">
        <f t="shared" ca="1" si="197"/>
        <v>30539</v>
      </c>
      <c r="H374" s="40">
        <f t="shared" ca="1" si="198"/>
        <v>103142</v>
      </c>
      <c r="I374" s="41">
        <f t="shared" ca="1" si="199"/>
        <v>6004712</v>
      </c>
      <c r="J374" s="42"/>
      <c r="K374" s="43"/>
      <c r="L374" s="43"/>
      <c r="M374" s="44">
        <f t="shared" ca="1" si="230"/>
        <v>2096434</v>
      </c>
      <c r="N374" s="45">
        <f t="shared" ca="1" si="212"/>
        <v>8101146</v>
      </c>
      <c r="Q374" s="25">
        <f t="shared" ca="1" si="210"/>
        <v>30539</v>
      </c>
      <c r="R374" s="25">
        <f t="shared" ca="1" si="211"/>
        <v>103142</v>
      </c>
    </row>
    <row r="375" spans="2:18">
      <c r="B375" s="100"/>
      <c r="C375" s="36">
        <f t="shared" ca="1" si="209"/>
        <v>358</v>
      </c>
      <c r="D375" s="37">
        <f t="shared" ca="1" si="226"/>
        <v>0.06</v>
      </c>
      <c r="E375" s="38">
        <f t="shared" ca="1" si="194"/>
        <v>133681</v>
      </c>
      <c r="F375" s="39">
        <f t="shared" ca="1" si="196"/>
        <v>133681</v>
      </c>
      <c r="G375" s="40">
        <f t="shared" ca="1" si="197"/>
        <v>30024</v>
      </c>
      <c r="H375" s="40">
        <f t="shared" ca="1" si="198"/>
        <v>103657</v>
      </c>
      <c r="I375" s="41">
        <f t="shared" ca="1" si="199"/>
        <v>5901055</v>
      </c>
      <c r="J375" s="42"/>
      <c r="K375" s="43"/>
      <c r="L375" s="43"/>
      <c r="M375" s="44">
        <f t="shared" ca="1" si="230"/>
        <v>2096434</v>
      </c>
      <c r="N375" s="45">
        <f t="shared" ca="1" si="212"/>
        <v>7997489</v>
      </c>
      <c r="Q375" s="25">
        <f t="shared" ca="1" si="210"/>
        <v>30024</v>
      </c>
      <c r="R375" s="25">
        <f t="shared" ca="1" si="211"/>
        <v>103657</v>
      </c>
    </row>
    <row r="376" spans="2:18">
      <c r="B376" s="100"/>
      <c r="C376" s="36">
        <f t="shared" ca="1" si="209"/>
        <v>359</v>
      </c>
      <c r="D376" s="37">
        <f t="shared" ca="1" si="226"/>
        <v>0.06</v>
      </c>
      <c r="E376" s="38">
        <f t="shared" ca="1" si="194"/>
        <v>133681</v>
      </c>
      <c r="F376" s="39">
        <f t="shared" ca="1" si="196"/>
        <v>133681</v>
      </c>
      <c r="G376" s="40">
        <f t="shared" ca="1" si="197"/>
        <v>29505</v>
      </c>
      <c r="H376" s="40">
        <f t="shared" ca="1" si="198"/>
        <v>104176</v>
      </c>
      <c r="I376" s="41">
        <f t="shared" ca="1" si="199"/>
        <v>5796879</v>
      </c>
      <c r="J376" s="42"/>
      <c r="K376" s="43"/>
      <c r="L376" s="43"/>
      <c r="M376" s="44">
        <f t="shared" ca="1" si="230"/>
        <v>2096434</v>
      </c>
      <c r="N376" s="45">
        <f t="shared" ca="1" si="212"/>
        <v>7893313</v>
      </c>
      <c r="Q376" s="25">
        <f t="shared" ca="1" si="210"/>
        <v>29505</v>
      </c>
      <c r="R376" s="25">
        <f t="shared" ca="1" si="211"/>
        <v>104176</v>
      </c>
    </row>
    <row r="377" spans="2:18">
      <c r="B377" s="101"/>
      <c r="C377" s="49">
        <f t="shared" ca="1" si="209"/>
        <v>360</v>
      </c>
      <c r="D377" s="50">
        <f ca="1">IF(C377="","",VLOOKUP(C377/12,$H$6:$J$12,3,TRUE))</f>
        <v>0.06</v>
      </c>
      <c r="E377" s="51">
        <f t="shared" ca="1" si="194"/>
        <v>402933</v>
      </c>
      <c r="F377" s="52">
        <f ca="1">IF(C377="","",IF($E$8*12=C377,I376+G377,F376))</f>
        <v>133681</v>
      </c>
      <c r="G377" s="53">
        <f t="shared" ca="1" si="197"/>
        <v>28984</v>
      </c>
      <c r="H377" s="53">
        <f ca="1">IF(C377="","",IF($E$8*12=C377,I376,F377-G377))</f>
        <v>104697</v>
      </c>
      <c r="I377" s="54">
        <f t="shared" ca="1" si="199"/>
        <v>5692182</v>
      </c>
      <c r="J377" s="55">
        <f ca="1">IF(C377="","",IF($E$8*12=C377,M376+K377,J371))</f>
        <v>269252</v>
      </c>
      <c r="K377" s="56">
        <f ca="1">IF(C377="","",ROUND(M371*D377/2,0))</f>
        <v>62893</v>
      </c>
      <c r="L377" s="57">
        <f ca="1">IF(C377="","",IF($E$8*2=C377/6,M376,J377-K377))</f>
        <v>206359</v>
      </c>
      <c r="M377" s="58">
        <f ca="1">IF(C377="","",M371-L377)</f>
        <v>1890075</v>
      </c>
      <c r="N377" s="59">
        <f t="shared" ca="1" si="212"/>
        <v>7582257</v>
      </c>
      <c r="Q377" s="25">
        <f t="shared" ca="1" si="210"/>
        <v>91877</v>
      </c>
      <c r="R377" s="25">
        <f t="shared" ca="1" si="211"/>
        <v>311056</v>
      </c>
    </row>
    <row r="378" spans="2:18">
      <c r="B378" s="99" t="str">
        <f t="shared" ref="B378" ca="1" si="231">IF(C378="","",C389/12&amp;"年目")</f>
        <v>31年目</v>
      </c>
      <c r="C378" s="26">
        <f t="shared" ca="1" si="209"/>
        <v>361</v>
      </c>
      <c r="D378" s="27">
        <f t="shared" ref="D378:D388" ca="1" si="232">D379</f>
        <v>7.0000000000000007E-2</v>
      </c>
      <c r="E378" s="28">
        <f ca="1">IF(C378="","",F378+J378)</f>
        <v>136306</v>
      </c>
      <c r="F378" s="29">
        <f ca="1">IF(C378="","",ROUNDDOWN(-PMT(D378/12,$E$8*12-C377,I377),0))</f>
        <v>136306</v>
      </c>
      <c r="G378" s="30">
        <f ca="1">IF(C378="","",ROUND(I377*D378/12,0))</f>
        <v>33204</v>
      </c>
      <c r="H378" s="30">
        <f ca="1">IF(C378="","",F378-G378)</f>
        <v>103102</v>
      </c>
      <c r="I378" s="31">
        <f ca="1">IF(C378="","",I377-H378)</f>
        <v>5589080</v>
      </c>
      <c r="J378" s="32"/>
      <c r="K378" s="33"/>
      <c r="L378" s="33"/>
      <c r="M378" s="34">
        <f ca="1">IF(C378="","",M377)</f>
        <v>1890075</v>
      </c>
      <c r="N378" s="35">
        <f t="shared" ca="1" si="212"/>
        <v>7479155</v>
      </c>
      <c r="Q378" s="25">
        <f t="shared" ca="1" si="210"/>
        <v>33204</v>
      </c>
      <c r="R378" s="25">
        <f t="shared" ca="1" si="211"/>
        <v>103102</v>
      </c>
    </row>
    <row r="379" spans="2:18">
      <c r="B379" s="100"/>
      <c r="C379" s="36">
        <f t="shared" ca="1" si="209"/>
        <v>362</v>
      </c>
      <c r="D379" s="37">
        <f t="shared" ca="1" si="232"/>
        <v>7.0000000000000007E-2</v>
      </c>
      <c r="E379" s="38">
        <f t="shared" ref="E379:E437" ca="1" si="233">IF(C379="","",F379+J379)</f>
        <v>136306</v>
      </c>
      <c r="F379" s="39">
        <f ca="1">IF(C379="","",F378)</f>
        <v>136306</v>
      </c>
      <c r="G379" s="40">
        <f ca="1">IF(C379="","",ROUND(I378*D379/12,0))</f>
        <v>32603</v>
      </c>
      <c r="H379" s="40">
        <f ca="1">IF(C379="","",F379-G379)</f>
        <v>103703</v>
      </c>
      <c r="I379" s="41">
        <f ca="1">IF(C379="","",I378-H379)</f>
        <v>5485377</v>
      </c>
      <c r="J379" s="42"/>
      <c r="K379" s="43"/>
      <c r="L379" s="43"/>
      <c r="M379" s="44">
        <f t="shared" ref="M379:M382" ca="1" si="234">IF(C379="","",M378)</f>
        <v>1890075</v>
      </c>
      <c r="N379" s="45">
        <f t="shared" ca="1" si="212"/>
        <v>7375452</v>
      </c>
      <c r="Q379" s="25">
        <f t="shared" ca="1" si="210"/>
        <v>32603</v>
      </c>
      <c r="R379" s="25">
        <f t="shared" ca="1" si="211"/>
        <v>103703</v>
      </c>
    </row>
    <row r="380" spans="2:18">
      <c r="B380" s="100"/>
      <c r="C380" s="36">
        <f t="shared" ca="1" si="209"/>
        <v>363</v>
      </c>
      <c r="D380" s="37">
        <f t="shared" ca="1" si="232"/>
        <v>7.0000000000000007E-2</v>
      </c>
      <c r="E380" s="38">
        <f t="shared" ca="1" si="233"/>
        <v>136306</v>
      </c>
      <c r="F380" s="39">
        <f t="shared" ref="F380:F436" ca="1" si="235">IF(C380="","",F379)</f>
        <v>136306</v>
      </c>
      <c r="G380" s="40">
        <f t="shared" ref="G380:G437" ca="1" si="236">IF(C380="","",ROUND(I379*D380/12,0))</f>
        <v>31998</v>
      </c>
      <c r="H380" s="40">
        <f t="shared" ref="H380:H436" ca="1" si="237">IF(C380="","",F380-G380)</f>
        <v>104308</v>
      </c>
      <c r="I380" s="41">
        <f t="shared" ref="I380:I437" ca="1" si="238">IF(C380="","",I379-H380)</f>
        <v>5381069</v>
      </c>
      <c r="J380" s="42"/>
      <c r="K380" s="43"/>
      <c r="L380" s="43"/>
      <c r="M380" s="44">
        <f t="shared" ca="1" si="234"/>
        <v>1890075</v>
      </c>
      <c r="N380" s="45">
        <f t="shared" ca="1" si="212"/>
        <v>7271144</v>
      </c>
      <c r="Q380" s="25">
        <f t="shared" ca="1" si="210"/>
        <v>31998</v>
      </c>
      <c r="R380" s="25">
        <f t="shared" ca="1" si="211"/>
        <v>104308</v>
      </c>
    </row>
    <row r="381" spans="2:18">
      <c r="B381" s="100"/>
      <c r="C381" s="36">
        <f t="shared" ca="1" si="209"/>
        <v>364</v>
      </c>
      <c r="D381" s="37">
        <f t="shared" ca="1" si="232"/>
        <v>7.0000000000000007E-2</v>
      </c>
      <c r="E381" s="38">
        <f t="shared" ca="1" si="233"/>
        <v>136306</v>
      </c>
      <c r="F381" s="39">
        <f t="shared" ca="1" si="235"/>
        <v>136306</v>
      </c>
      <c r="G381" s="40">
        <f t="shared" ca="1" si="236"/>
        <v>31390</v>
      </c>
      <c r="H381" s="40">
        <f t="shared" ca="1" si="237"/>
        <v>104916</v>
      </c>
      <c r="I381" s="41">
        <f t="shared" ca="1" si="238"/>
        <v>5276153</v>
      </c>
      <c r="J381" s="42"/>
      <c r="K381" s="43"/>
      <c r="L381" s="43"/>
      <c r="M381" s="44">
        <f t="shared" ca="1" si="234"/>
        <v>1890075</v>
      </c>
      <c r="N381" s="45">
        <f t="shared" ca="1" si="212"/>
        <v>7166228</v>
      </c>
      <c r="Q381" s="25">
        <f t="shared" ca="1" si="210"/>
        <v>31390</v>
      </c>
      <c r="R381" s="25">
        <f t="shared" ca="1" si="211"/>
        <v>104916</v>
      </c>
    </row>
    <row r="382" spans="2:18">
      <c r="B382" s="100"/>
      <c r="C382" s="36">
        <f t="shared" ca="1" si="209"/>
        <v>365</v>
      </c>
      <c r="D382" s="37">
        <f t="shared" ca="1" si="232"/>
        <v>7.0000000000000007E-2</v>
      </c>
      <c r="E382" s="38">
        <f t="shared" ca="1" si="233"/>
        <v>136306</v>
      </c>
      <c r="F382" s="39">
        <f t="shared" ca="1" si="235"/>
        <v>136306</v>
      </c>
      <c r="G382" s="40">
        <f t="shared" ca="1" si="236"/>
        <v>30778</v>
      </c>
      <c r="H382" s="40">
        <f t="shared" ca="1" si="237"/>
        <v>105528</v>
      </c>
      <c r="I382" s="41">
        <f t="shared" ca="1" si="238"/>
        <v>5170625</v>
      </c>
      <c r="J382" s="42"/>
      <c r="K382" s="43"/>
      <c r="L382" s="43"/>
      <c r="M382" s="44">
        <f t="shared" ca="1" si="234"/>
        <v>1890075</v>
      </c>
      <c r="N382" s="45">
        <f t="shared" ca="1" si="212"/>
        <v>7060700</v>
      </c>
      <c r="Q382" s="25">
        <f t="shared" ca="1" si="210"/>
        <v>30778</v>
      </c>
      <c r="R382" s="25">
        <f t="shared" ca="1" si="211"/>
        <v>105528</v>
      </c>
    </row>
    <row r="383" spans="2:18">
      <c r="B383" s="100"/>
      <c r="C383" s="36">
        <f t="shared" ca="1" si="209"/>
        <v>366</v>
      </c>
      <c r="D383" s="37">
        <f t="shared" ca="1" si="232"/>
        <v>7.0000000000000007E-2</v>
      </c>
      <c r="E383" s="38">
        <f t="shared" ca="1" si="233"/>
        <v>411267</v>
      </c>
      <c r="F383" s="39">
        <f t="shared" ca="1" si="235"/>
        <v>136306</v>
      </c>
      <c r="G383" s="40">
        <f t="shared" ca="1" si="236"/>
        <v>30162</v>
      </c>
      <c r="H383" s="40">
        <f t="shared" ca="1" si="237"/>
        <v>106144</v>
      </c>
      <c r="I383" s="41">
        <f t="shared" ca="1" si="238"/>
        <v>5064481</v>
      </c>
      <c r="J383" s="46">
        <f ca="1">IF(C383="","",ROUNDDOWN(-PMT(D383/2,($E$8-C377/12)*2,M377),0))</f>
        <v>274961</v>
      </c>
      <c r="K383" s="47">
        <f t="shared" ref="K383" ca="1" si="239">IF(C383="","",ROUND(M377*D383/2,0))</f>
        <v>66153</v>
      </c>
      <c r="L383" s="48">
        <f t="shared" ref="L383" ca="1" si="240">IF(C383="","",J383-K383)</f>
        <v>208808</v>
      </c>
      <c r="M383" s="44">
        <f ca="1">IF(C383="","",M377-L383)</f>
        <v>1681267</v>
      </c>
      <c r="N383" s="45">
        <f t="shared" ca="1" si="212"/>
        <v>6745748</v>
      </c>
      <c r="Q383" s="25">
        <f t="shared" ca="1" si="210"/>
        <v>96315</v>
      </c>
      <c r="R383" s="25">
        <f t="shared" ca="1" si="211"/>
        <v>314952</v>
      </c>
    </row>
    <row r="384" spans="2:18">
      <c r="B384" s="100"/>
      <c r="C384" s="36">
        <f t="shared" ca="1" si="209"/>
        <v>367</v>
      </c>
      <c r="D384" s="37">
        <f t="shared" ca="1" si="232"/>
        <v>7.0000000000000007E-2</v>
      </c>
      <c r="E384" s="38">
        <f t="shared" ca="1" si="233"/>
        <v>136306</v>
      </c>
      <c r="F384" s="39">
        <f t="shared" ca="1" si="235"/>
        <v>136306</v>
      </c>
      <c r="G384" s="40">
        <f t="shared" ca="1" si="236"/>
        <v>29543</v>
      </c>
      <c r="H384" s="40">
        <f t="shared" ca="1" si="237"/>
        <v>106763</v>
      </c>
      <c r="I384" s="41">
        <f t="shared" ca="1" si="238"/>
        <v>4957718</v>
      </c>
      <c r="J384" s="42"/>
      <c r="K384" s="43"/>
      <c r="L384" s="43"/>
      <c r="M384" s="44">
        <f ca="1">IF(C384="","",M383)</f>
        <v>1681267</v>
      </c>
      <c r="N384" s="45">
        <f t="shared" ca="1" si="212"/>
        <v>6638985</v>
      </c>
      <c r="Q384" s="25">
        <f t="shared" ca="1" si="210"/>
        <v>29543</v>
      </c>
      <c r="R384" s="25">
        <f t="shared" ca="1" si="211"/>
        <v>106763</v>
      </c>
    </row>
    <row r="385" spans="2:18">
      <c r="B385" s="100"/>
      <c r="C385" s="36">
        <f t="shared" ca="1" si="209"/>
        <v>368</v>
      </c>
      <c r="D385" s="37">
        <f t="shared" ca="1" si="232"/>
        <v>7.0000000000000007E-2</v>
      </c>
      <c r="E385" s="38">
        <f t="shared" ca="1" si="233"/>
        <v>136306</v>
      </c>
      <c r="F385" s="39">
        <f t="shared" ca="1" si="235"/>
        <v>136306</v>
      </c>
      <c r="G385" s="40">
        <f t="shared" ca="1" si="236"/>
        <v>28920</v>
      </c>
      <c r="H385" s="40">
        <f t="shared" ca="1" si="237"/>
        <v>107386</v>
      </c>
      <c r="I385" s="41">
        <f t="shared" ca="1" si="238"/>
        <v>4850332</v>
      </c>
      <c r="J385" s="42"/>
      <c r="K385" s="43"/>
      <c r="L385" s="43"/>
      <c r="M385" s="44">
        <f t="shared" ref="M385:M388" ca="1" si="241">IF(C385="","",M384)</f>
        <v>1681267</v>
      </c>
      <c r="N385" s="45">
        <f t="shared" ca="1" si="212"/>
        <v>6531599</v>
      </c>
      <c r="Q385" s="25">
        <f t="shared" ca="1" si="210"/>
        <v>28920</v>
      </c>
      <c r="R385" s="25">
        <f t="shared" ca="1" si="211"/>
        <v>107386</v>
      </c>
    </row>
    <row r="386" spans="2:18">
      <c r="B386" s="100"/>
      <c r="C386" s="36">
        <f t="shared" ca="1" si="209"/>
        <v>369</v>
      </c>
      <c r="D386" s="37">
        <f t="shared" ca="1" si="232"/>
        <v>7.0000000000000007E-2</v>
      </c>
      <c r="E386" s="38">
        <f t="shared" ca="1" si="233"/>
        <v>136306</v>
      </c>
      <c r="F386" s="39">
        <f t="shared" ca="1" si="235"/>
        <v>136306</v>
      </c>
      <c r="G386" s="40">
        <f t="shared" ca="1" si="236"/>
        <v>28294</v>
      </c>
      <c r="H386" s="40">
        <f t="shared" ca="1" si="237"/>
        <v>108012</v>
      </c>
      <c r="I386" s="41">
        <f t="shared" ca="1" si="238"/>
        <v>4742320</v>
      </c>
      <c r="J386" s="42"/>
      <c r="K386" s="43"/>
      <c r="L386" s="43"/>
      <c r="M386" s="44">
        <f t="shared" ca="1" si="241"/>
        <v>1681267</v>
      </c>
      <c r="N386" s="45">
        <f t="shared" ca="1" si="212"/>
        <v>6423587</v>
      </c>
      <c r="Q386" s="25">
        <f t="shared" ca="1" si="210"/>
        <v>28294</v>
      </c>
      <c r="R386" s="25">
        <f t="shared" ca="1" si="211"/>
        <v>108012</v>
      </c>
    </row>
    <row r="387" spans="2:18">
      <c r="B387" s="100"/>
      <c r="C387" s="36">
        <f t="shared" ca="1" si="209"/>
        <v>370</v>
      </c>
      <c r="D387" s="37">
        <f t="shared" ca="1" si="232"/>
        <v>7.0000000000000007E-2</v>
      </c>
      <c r="E387" s="38">
        <f t="shared" ca="1" si="233"/>
        <v>136306</v>
      </c>
      <c r="F387" s="39">
        <f t="shared" ca="1" si="235"/>
        <v>136306</v>
      </c>
      <c r="G387" s="40">
        <f t="shared" ca="1" si="236"/>
        <v>27664</v>
      </c>
      <c r="H387" s="40">
        <f t="shared" ca="1" si="237"/>
        <v>108642</v>
      </c>
      <c r="I387" s="41">
        <f t="shared" ca="1" si="238"/>
        <v>4633678</v>
      </c>
      <c r="J387" s="42"/>
      <c r="K387" s="43"/>
      <c r="L387" s="43"/>
      <c r="M387" s="44">
        <f t="shared" ca="1" si="241"/>
        <v>1681267</v>
      </c>
      <c r="N387" s="45">
        <f t="shared" ca="1" si="212"/>
        <v>6314945</v>
      </c>
      <c r="Q387" s="25">
        <f t="shared" ca="1" si="210"/>
        <v>27664</v>
      </c>
      <c r="R387" s="25">
        <f t="shared" ca="1" si="211"/>
        <v>108642</v>
      </c>
    </row>
    <row r="388" spans="2:18">
      <c r="B388" s="100"/>
      <c r="C388" s="36">
        <f t="shared" ca="1" si="209"/>
        <v>371</v>
      </c>
      <c r="D388" s="37">
        <f t="shared" ca="1" si="232"/>
        <v>7.0000000000000007E-2</v>
      </c>
      <c r="E388" s="38">
        <f t="shared" ca="1" si="233"/>
        <v>136306</v>
      </c>
      <c r="F388" s="39">
        <f t="shared" ca="1" si="235"/>
        <v>136306</v>
      </c>
      <c r="G388" s="40">
        <f t="shared" ca="1" si="236"/>
        <v>27030</v>
      </c>
      <c r="H388" s="40">
        <f t="shared" ca="1" si="237"/>
        <v>109276</v>
      </c>
      <c r="I388" s="41">
        <f t="shared" ca="1" si="238"/>
        <v>4524402</v>
      </c>
      <c r="J388" s="42"/>
      <c r="K388" s="43"/>
      <c r="L388" s="43"/>
      <c r="M388" s="44">
        <f t="shared" ca="1" si="241"/>
        <v>1681267</v>
      </c>
      <c r="N388" s="45">
        <f t="shared" ca="1" si="212"/>
        <v>6205669</v>
      </c>
      <c r="Q388" s="25">
        <f t="shared" ca="1" si="210"/>
        <v>27030</v>
      </c>
      <c r="R388" s="25">
        <f t="shared" ca="1" si="211"/>
        <v>109276</v>
      </c>
    </row>
    <row r="389" spans="2:18">
      <c r="B389" s="101"/>
      <c r="C389" s="49">
        <f t="shared" ca="1" si="209"/>
        <v>372</v>
      </c>
      <c r="D389" s="50">
        <f ca="1">IF(C389="","",VLOOKUP(C389/12,$H$6:$J$12,3,TRUE))</f>
        <v>7.0000000000000007E-2</v>
      </c>
      <c r="E389" s="51">
        <f t="shared" ca="1" si="233"/>
        <v>411267</v>
      </c>
      <c r="F389" s="52">
        <f ca="1">IF(C389="","",IF($E$8*12=C389,I388+G389,F388))</f>
        <v>136306</v>
      </c>
      <c r="G389" s="53">
        <f t="shared" ca="1" si="236"/>
        <v>26392</v>
      </c>
      <c r="H389" s="53">
        <f ca="1">IF(C389="","",IF($E$8*12=C389,I388,F389-G389))</f>
        <v>109914</v>
      </c>
      <c r="I389" s="54">
        <f t="shared" ca="1" si="238"/>
        <v>4414488</v>
      </c>
      <c r="J389" s="55">
        <f ca="1">IF(C389="","",IF($E$8*12=C389,M388+K389,J383))</f>
        <v>274961</v>
      </c>
      <c r="K389" s="56">
        <f ca="1">IF(C389="","",ROUND(M383*D389/2,0))</f>
        <v>58844</v>
      </c>
      <c r="L389" s="57">
        <f ca="1">IF(C389="","",IF($E$8*2=C389/6,M388,J389-K389))</f>
        <v>216117</v>
      </c>
      <c r="M389" s="58">
        <f ca="1">IF(C389="","",M383-L389)</f>
        <v>1465150</v>
      </c>
      <c r="N389" s="59">
        <f t="shared" ca="1" si="212"/>
        <v>5879638</v>
      </c>
      <c r="Q389" s="25">
        <f t="shared" ca="1" si="210"/>
        <v>85236</v>
      </c>
      <c r="R389" s="25">
        <f t="shared" ca="1" si="211"/>
        <v>326031</v>
      </c>
    </row>
    <row r="390" spans="2:18">
      <c r="B390" s="99" t="str">
        <f t="shared" ref="B390" ca="1" si="242">IF(C390="","",C401/12&amp;"年目")</f>
        <v>32年目</v>
      </c>
      <c r="C390" s="26">
        <f t="shared" ca="1" si="209"/>
        <v>373</v>
      </c>
      <c r="D390" s="27">
        <f t="shared" ref="D390:D400" ca="1" si="243">D391</f>
        <v>7.0000000000000007E-2</v>
      </c>
      <c r="E390" s="28">
        <f t="shared" ca="1" si="233"/>
        <v>136306</v>
      </c>
      <c r="F390" s="29">
        <f t="shared" ca="1" si="235"/>
        <v>136306</v>
      </c>
      <c r="G390" s="30">
        <f t="shared" ca="1" si="236"/>
        <v>25751</v>
      </c>
      <c r="H390" s="30">
        <f t="shared" ca="1" si="237"/>
        <v>110555</v>
      </c>
      <c r="I390" s="31">
        <f t="shared" ca="1" si="238"/>
        <v>4303933</v>
      </c>
      <c r="J390" s="32"/>
      <c r="K390" s="33"/>
      <c r="L390" s="33"/>
      <c r="M390" s="34">
        <f ca="1">IF(C390="","",M389)</f>
        <v>1465150</v>
      </c>
      <c r="N390" s="35">
        <f t="shared" ca="1" si="212"/>
        <v>5769083</v>
      </c>
      <c r="Q390" s="25">
        <f t="shared" ca="1" si="210"/>
        <v>25751</v>
      </c>
      <c r="R390" s="25">
        <f t="shared" ca="1" si="211"/>
        <v>110555</v>
      </c>
    </row>
    <row r="391" spans="2:18">
      <c r="B391" s="100"/>
      <c r="C391" s="36">
        <f t="shared" ca="1" si="209"/>
        <v>374</v>
      </c>
      <c r="D391" s="37">
        <f t="shared" ca="1" si="243"/>
        <v>7.0000000000000007E-2</v>
      </c>
      <c r="E391" s="38">
        <f t="shared" ca="1" si="233"/>
        <v>136306</v>
      </c>
      <c r="F391" s="39">
        <f t="shared" ca="1" si="235"/>
        <v>136306</v>
      </c>
      <c r="G391" s="40">
        <f t="shared" ca="1" si="236"/>
        <v>25106</v>
      </c>
      <c r="H391" s="40">
        <f t="shared" ca="1" si="237"/>
        <v>111200</v>
      </c>
      <c r="I391" s="41">
        <f t="shared" ca="1" si="238"/>
        <v>4192733</v>
      </c>
      <c r="J391" s="42"/>
      <c r="K391" s="43"/>
      <c r="L391" s="43"/>
      <c r="M391" s="44">
        <f t="shared" ref="M391:M394" ca="1" si="244">IF(C391="","",M390)</f>
        <v>1465150</v>
      </c>
      <c r="N391" s="45">
        <f t="shared" ca="1" si="212"/>
        <v>5657883</v>
      </c>
      <c r="Q391" s="25">
        <f t="shared" ca="1" si="210"/>
        <v>25106</v>
      </c>
      <c r="R391" s="25">
        <f t="shared" ca="1" si="211"/>
        <v>111200</v>
      </c>
    </row>
    <row r="392" spans="2:18">
      <c r="B392" s="100"/>
      <c r="C392" s="36">
        <f t="shared" ca="1" si="209"/>
        <v>375</v>
      </c>
      <c r="D392" s="37">
        <f t="shared" ca="1" si="243"/>
        <v>7.0000000000000007E-2</v>
      </c>
      <c r="E392" s="38">
        <f t="shared" ca="1" si="233"/>
        <v>136306</v>
      </c>
      <c r="F392" s="39">
        <f t="shared" ca="1" si="235"/>
        <v>136306</v>
      </c>
      <c r="G392" s="40">
        <f t="shared" ca="1" si="236"/>
        <v>24458</v>
      </c>
      <c r="H392" s="40">
        <f t="shared" ca="1" si="237"/>
        <v>111848</v>
      </c>
      <c r="I392" s="41">
        <f t="shared" ca="1" si="238"/>
        <v>4080885</v>
      </c>
      <c r="J392" s="42"/>
      <c r="K392" s="43"/>
      <c r="L392" s="43"/>
      <c r="M392" s="44">
        <f t="shared" ca="1" si="244"/>
        <v>1465150</v>
      </c>
      <c r="N392" s="45">
        <f t="shared" ca="1" si="212"/>
        <v>5546035</v>
      </c>
      <c r="Q392" s="25">
        <f t="shared" ca="1" si="210"/>
        <v>24458</v>
      </c>
      <c r="R392" s="25">
        <f t="shared" ca="1" si="211"/>
        <v>111848</v>
      </c>
    </row>
    <row r="393" spans="2:18">
      <c r="B393" s="100"/>
      <c r="C393" s="36">
        <f t="shared" ca="1" si="209"/>
        <v>376</v>
      </c>
      <c r="D393" s="37">
        <f t="shared" ca="1" si="243"/>
        <v>7.0000000000000007E-2</v>
      </c>
      <c r="E393" s="38">
        <f t="shared" ca="1" si="233"/>
        <v>136306</v>
      </c>
      <c r="F393" s="39">
        <f t="shared" ca="1" si="235"/>
        <v>136306</v>
      </c>
      <c r="G393" s="40">
        <f t="shared" ca="1" si="236"/>
        <v>23805</v>
      </c>
      <c r="H393" s="40">
        <f t="shared" ca="1" si="237"/>
        <v>112501</v>
      </c>
      <c r="I393" s="41">
        <f t="shared" ca="1" si="238"/>
        <v>3968384</v>
      </c>
      <c r="J393" s="42"/>
      <c r="K393" s="43"/>
      <c r="L393" s="43"/>
      <c r="M393" s="44">
        <f t="shared" ca="1" si="244"/>
        <v>1465150</v>
      </c>
      <c r="N393" s="45">
        <f t="shared" ca="1" si="212"/>
        <v>5433534</v>
      </c>
      <c r="Q393" s="25">
        <f t="shared" ca="1" si="210"/>
        <v>23805</v>
      </c>
      <c r="R393" s="25">
        <f t="shared" ca="1" si="211"/>
        <v>112501</v>
      </c>
    </row>
    <row r="394" spans="2:18">
      <c r="B394" s="100"/>
      <c r="C394" s="36">
        <f t="shared" ca="1" si="209"/>
        <v>377</v>
      </c>
      <c r="D394" s="37">
        <f t="shared" ca="1" si="243"/>
        <v>7.0000000000000007E-2</v>
      </c>
      <c r="E394" s="38">
        <f t="shared" ca="1" si="233"/>
        <v>136306</v>
      </c>
      <c r="F394" s="39">
        <f t="shared" ca="1" si="235"/>
        <v>136306</v>
      </c>
      <c r="G394" s="40">
        <f t="shared" ca="1" si="236"/>
        <v>23149</v>
      </c>
      <c r="H394" s="40">
        <f t="shared" ca="1" si="237"/>
        <v>113157</v>
      </c>
      <c r="I394" s="41">
        <f t="shared" ca="1" si="238"/>
        <v>3855227</v>
      </c>
      <c r="J394" s="42"/>
      <c r="K394" s="43"/>
      <c r="L394" s="43"/>
      <c r="M394" s="44">
        <f t="shared" ca="1" si="244"/>
        <v>1465150</v>
      </c>
      <c r="N394" s="45">
        <f t="shared" ca="1" si="212"/>
        <v>5320377</v>
      </c>
      <c r="Q394" s="25">
        <f t="shared" ca="1" si="210"/>
        <v>23149</v>
      </c>
      <c r="R394" s="25">
        <f t="shared" ca="1" si="211"/>
        <v>113157</v>
      </c>
    </row>
    <row r="395" spans="2:18">
      <c r="B395" s="100"/>
      <c r="C395" s="36">
        <f t="shared" ca="1" si="209"/>
        <v>378</v>
      </c>
      <c r="D395" s="37">
        <f t="shared" ca="1" si="243"/>
        <v>7.0000000000000007E-2</v>
      </c>
      <c r="E395" s="38">
        <f t="shared" ca="1" si="233"/>
        <v>411267</v>
      </c>
      <c r="F395" s="39">
        <f t="shared" ca="1" si="235"/>
        <v>136306</v>
      </c>
      <c r="G395" s="40">
        <f t="shared" ca="1" si="236"/>
        <v>22489</v>
      </c>
      <c r="H395" s="40">
        <f t="shared" ca="1" si="237"/>
        <v>113817</v>
      </c>
      <c r="I395" s="41">
        <f t="shared" ca="1" si="238"/>
        <v>3741410</v>
      </c>
      <c r="J395" s="46">
        <f ca="1">IF(C395="","",J389)</f>
        <v>274961</v>
      </c>
      <c r="K395" s="47">
        <f t="shared" ref="K395" ca="1" si="245">IF(C395="","",ROUND(M389*D395/2,0))</f>
        <v>51280</v>
      </c>
      <c r="L395" s="48">
        <f t="shared" ref="L395" ca="1" si="246">IF(C395="","",J395-K395)</f>
        <v>223681</v>
      </c>
      <c r="M395" s="44">
        <f ca="1">IF(C395="","",M389-L395)</f>
        <v>1241469</v>
      </c>
      <c r="N395" s="45">
        <f t="shared" ca="1" si="212"/>
        <v>4982879</v>
      </c>
      <c r="Q395" s="25">
        <f t="shared" ca="1" si="210"/>
        <v>73769</v>
      </c>
      <c r="R395" s="25">
        <f t="shared" ca="1" si="211"/>
        <v>337498</v>
      </c>
    </row>
    <row r="396" spans="2:18">
      <c r="B396" s="100"/>
      <c r="C396" s="36">
        <f t="shared" ca="1" si="209"/>
        <v>379</v>
      </c>
      <c r="D396" s="37">
        <f t="shared" ca="1" si="243"/>
        <v>7.0000000000000007E-2</v>
      </c>
      <c r="E396" s="38">
        <f t="shared" ca="1" si="233"/>
        <v>136306</v>
      </c>
      <c r="F396" s="39">
        <f t="shared" ca="1" si="235"/>
        <v>136306</v>
      </c>
      <c r="G396" s="40">
        <f t="shared" ca="1" si="236"/>
        <v>21825</v>
      </c>
      <c r="H396" s="40">
        <f t="shared" ca="1" si="237"/>
        <v>114481</v>
      </c>
      <c r="I396" s="41">
        <f t="shared" ca="1" si="238"/>
        <v>3626929</v>
      </c>
      <c r="J396" s="42"/>
      <c r="K396" s="43"/>
      <c r="L396" s="43"/>
      <c r="M396" s="44">
        <f ca="1">IF(C396="","",M395)</f>
        <v>1241469</v>
      </c>
      <c r="N396" s="45">
        <f t="shared" ca="1" si="212"/>
        <v>4868398</v>
      </c>
      <c r="Q396" s="25">
        <f t="shared" ca="1" si="210"/>
        <v>21825</v>
      </c>
      <c r="R396" s="25">
        <f t="shared" ca="1" si="211"/>
        <v>114481</v>
      </c>
    </row>
    <row r="397" spans="2:18">
      <c r="B397" s="100"/>
      <c r="C397" s="36">
        <f t="shared" ca="1" si="209"/>
        <v>380</v>
      </c>
      <c r="D397" s="37">
        <f t="shared" ca="1" si="243"/>
        <v>7.0000000000000007E-2</v>
      </c>
      <c r="E397" s="38">
        <f t="shared" ca="1" si="233"/>
        <v>136306</v>
      </c>
      <c r="F397" s="39">
        <f t="shared" ca="1" si="235"/>
        <v>136306</v>
      </c>
      <c r="G397" s="40">
        <f t="shared" ca="1" si="236"/>
        <v>21157</v>
      </c>
      <c r="H397" s="40">
        <f t="shared" ca="1" si="237"/>
        <v>115149</v>
      </c>
      <c r="I397" s="41">
        <f t="shared" ca="1" si="238"/>
        <v>3511780</v>
      </c>
      <c r="J397" s="42"/>
      <c r="K397" s="43"/>
      <c r="L397" s="43"/>
      <c r="M397" s="44">
        <f t="shared" ref="M397:M400" ca="1" si="247">IF(C397="","",M396)</f>
        <v>1241469</v>
      </c>
      <c r="N397" s="45">
        <f t="shared" ca="1" si="212"/>
        <v>4753249</v>
      </c>
      <c r="Q397" s="25">
        <f t="shared" ca="1" si="210"/>
        <v>21157</v>
      </c>
      <c r="R397" s="25">
        <f t="shared" ca="1" si="211"/>
        <v>115149</v>
      </c>
    </row>
    <row r="398" spans="2:18">
      <c r="B398" s="100"/>
      <c r="C398" s="36">
        <f t="shared" ca="1" si="209"/>
        <v>381</v>
      </c>
      <c r="D398" s="37">
        <f t="shared" ca="1" si="243"/>
        <v>7.0000000000000007E-2</v>
      </c>
      <c r="E398" s="38">
        <f t="shared" ca="1" si="233"/>
        <v>136306</v>
      </c>
      <c r="F398" s="39">
        <f t="shared" ca="1" si="235"/>
        <v>136306</v>
      </c>
      <c r="G398" s="40">
        <f t="shared" ca="1" si="236"/>
        <v>20485</v>
      </c>
      <c r="H398" s="40">
        <f t="shared" ca="1" si="237"/>
        <v>115821</v>
      </c>
      <c r="I398" s="41">
        <f t="shared" ca="1" si="238"/>
        <v>3395959</v>
      </c>
      <c r="J398" s="42"/>
      <c r="K398" s="43"/>
      <c r="L398" s="43"/>
      <c r="M398" s="44">
        <f t="shared" ca="1" si="247"/>
        <v>1241469</v>
      </c>
      <c r="N398" s="45">
        <f t="shared" ca="1" si="212"/>
        <v>4637428</v>
      </c>
      <c r="Q398" s="25">
        <f t="shared" ca="1" si="210"/>
        <v>20485</v>
      </c>
      <c r="R398" s="25">
        <f t="shared" ca="1" si="211"/>
        <v>115821</v>
      </c>
    </row>
    <row r="399" spans="2:18">
      <c r="B399" s="100"/>
      <c r="C399" s="36">
        <f t="shared" ca="1" si="209"/>
        <v>382</v>
      </c>
      <c r="D399" s="37">
        <f t="shared" ca="1" si="243"/>
        <v>7.0000000000000007E-2</v>
      </c>
      <c r="E399" s="38">
        <f t="shared" ca="1" si="233"/>
        <v>136306</v>
      </c>
      <c r="F399" s="39">
        <f t="shared" ca="1" si="235"/>
        <v>136306</v>
      </c>
      <c r="G399" s="40">
        <f t="shared" ca="1" si="236"/>
        <v>19810</v>
      </c>
      <c r="H399" s="40">
        <f t="shared" ca="1" si="237"/>
        <v>116496</v>
      </c>
      <c r="I399" s="41">
        <f t="shared" ca="1" si="238"/>
        <v>3279463</v>
      </c>
      <c r="J399" s="42"/>
      <c r="K399" s="43"/>
      <c r="L399" s="43"/>
      <c r="M399" s="44">
        <f t="shared" ca="1" si="247"/>
        <v>1241469</v>
      </c>
      <c r="N399" s="45">
        <f t="shared" ca="1" si="212"/>
        <v>4520932</v>
      </c>
      <c r="Q399" s="25">
        <f t="shared" ca="1" si="210"/>
        <v>19810</v>
      </c>
      <c r="R399" s="25">
        <f t="shared" ca="1" si="211"/>
        <v>116496</v>
      </c>
    </row>
    <row r="400" spans="2:18">
      <c r="B400" s="100"/>
      <c r="C400" s="36">
        <f t="shared" ca="1" si="209"/>
        <v>383</v>
      </c>
      <c r="D400" s="37">
        <f t="shared" ca="1" si="243"/>
        <v>7.0000000000000007E-2</v>
      </c>
      <c r="E400" s="38">
        <f t="shared" ca="1" si="233"/>
        <v>136306</v>
      </c>
      <c r="F400" s="39">
        <f t="shared" ca="1" si="235"/>
        <v>136306</v>
      </c>
      <c r="G400" s="40">
        <f t="shared" ca="1" si="236"/>
        <v>19130</v>
      </c>
      <c r="H400" s="40">
        <f t="shared" ca="1" si="237"/>
        <v>117176</v>
      </c>
      <c r="I400" s="41">
        <f t="shared" ca="1" si="238"/>
        <v>3162287</v>
      </c>
      <c r="J400" s="42"/>
      <c r="K400" s="43"/>
      <c r="L400" s="43"/>
      <c r="M400" s="44">
        <f t="shared" ca="1" si="247"/>
        <v>1241469</v>
      </c>
      <c r="N400" s="45">
        <f t="shared" ca="1" si="212"/>
        <v>4403756</v>
      </c>
      <c r="Q400" s="25">
        <f t="shared" ca="1" si="210"/>
        <v>19130</v>
      </c>
      <c r="R400" s="25">
        <f t="shared" ca="1" si="211"/>
        <v>117176</v>
      </c>
    </row>
    <row r="401" spans="2:18">
      <c r="B401" s="101"/>
      <c r="C401" s="49">
        <f t="shared" ca="1" si="209"/>
        <v>384</v>
      </c>
      <c r="D401" s="50">
        <f ca="1">IF(C401="","",VLOOKUP(C401/12,$H$6:$J$12,3,TRUE))</f>
        <v>7.0000000000000007E-2</v>
      </c>
      <c r="E401" s="51">
        <f t="shared" ca="1" si="233"/>
        <v>411267</v>
      </c>
      <c r="F401" s="52">
        <f ca="1">IF(C401="","",IF($E$8*12=C401,I400+G401,F400))</f>
        <v>136306</v>
      </c>
      <c r="G401" s="53">
        <f t="shared" ca="1" si="236"/>
        <v>18447</v>
      </c>
      <c r="H401" s="53">
        <f ca="1">IF(C401="","",IF($E$8*12=C401,I400,F401-G401))</f>
        <v>117859</v>
      </c>
      <c r="I401" s="54">
        <f t="shared" ca="1" si="238"/>
        <v>3044428</v>
      </c>
      <c r="J401" s="55">
        <f ca="1">IF(C401="","",IF($E$8*12=C401,M400+K401,J395))</f>
        <v>274961</v>
      </c>
      <c r="K401" s="56">
        <f ca="1">IF(C401="","",ROUND(M395*D401/2,0))</f>
        <v>43451</v>
      </c>
      <c r="L401" s="57">
        <f ca="1">IF(C401="","",IF($E$8*2=C401/6,M400,J401-K401))</f>
        <v>231510</v>
      </c>
      <c r="M401" s="58">
        <f ca="1">IF(C401="","",M395-L401)</f>
        <v>1009959</v>
      </c>
      <c r="N401" s="59">
        <f t="shared" ca="1" si="212"/>
        <v>4054387</v>
      </c>
      <c r="Q401" s="25">
        <f t="shared" ca="1" si="210"/>
        <v>61898</v>
      </c>
      <c r="R401" s="25">
        <f t="shared" ca="1" si="211"/>
        <v>349369</v>
      </c>
    </row>
    <row r="402" spans="2:18">
      <c r="B402" s="99" t="str">
        <f t="shared" ref="B402" ca="1" si="248">IF(C402="","",C413/12&amp;"年目")</f>
        <v>33年目</v>
      </c>
      <c r="C402" s="26">
        <f t="shared" ca="1" si="209"/>
        <v>385</v>
      </c>
      <c r="D402" s="27">
        <f t="shared" ref="D402:D412" ca="1" si="249">D403</f>
        <v>7.0000000000000007E-2</v>
      </c>
      <c r="E402" s="28">
        <f t="shared" ca="1" si="233"/>
        <v>136306</v>
      </c>
      <c r="F402" s="29">
        <f t="shared" ca="1" si="235"/>
        <v>136306</v>
      </c>
      <c r="G402" s="30">
        <f t="shared" ca="1" si="236"/>
        <v>17759</v>
      </c>
      <c r="H402" s="30">
        <f t="shared" ca="1" si="237"/>
        <v>118547</v>
      </c>
      <c r="I402" s="31">
        <f t="shared" ca="1" si="238"/>
        <v>2925881</v>
      </c>
      <c r="J402" s="32"/>
      <c r="K402" s="33"/>
      <c r="L402" s="33"/>
      <c r="M402" s="34">
        <f ca="1">IF(C402="","",M401)</f>
        <v>1009959</v>
      </c>
      <c r="N402" s="35">
        <f t="shared" ca="1" si="212"/>
        <v>3935840</v>
      </c>
      <c r="Q402" s="25">
        <f t="shared" ca="1" si="210"/>
        <v>17759</v>
      </c>
      <c r="R402" s="25">
        <f t="shared" ca="1" si="211"/>
        <v>118547</v>
      </c>
    </row>
    <row r="403" spans="2:18">
      <c r="B403" s="100"/>
      <c r="C403" s="36">
        <f t="shared" ref="C403:C437" ca="1" si="250">IF(C402="","",IF($E$8*12&lt;C402+1,"",C402+1))</f>
        <v>386</v>
      </c>
      <c r="D403" s="37">
        <f t="shared" ca="1" si="249"/>
        <v>7.0000000000000007E-2</v>
      </c>
      <c r="E403" s="38">
        <f t="shared" ca="1" si="233"/>
        <v>136306</v>
      </c>
      <c r="F403" s="39">
        <f t="shared" ca="1" si="235"/>
        <v>136306</v>
      </c>
      <c r="G403" s="40">
        <f t="shared" ca="1" si="236"/>
        <v>17068</v>
      </c>
      <c r="H403" s="40">
        <f t="shared" ca="1" si="237"/>
        <v>119238</v>
      </c>
      <c r="I403" s="41">
        <f t="shared" ca="1" si="238"/>
        <v>2806643</v>
      </c>
      <c r="J403" s="42"/>
      <c r="K403" s="43"/>
      <c r="L403" s="43"/>
      <c r="M403" s="44">
        <f t="shared" ref="M403:M406" ca="1" si="251">IF(C403="","",M402)</f>
        <v>1009959</v>
      </c>
      <c r="N403" s="45">
        <f t="shared" ca="1" si="212"/>
        <v>3816602</v>
      </c>
      <c r="Q403" s="25">
        <f t="shared" ref="Q403:Q437" ca="1" si="252">IF(C403="","",G403+K403)</f>
        <v>17068</v>
      </c>
      <c r="R403" s="25">
        <f t="shared" ref="R403:R437" ca="1" si="253">IF(C403="","",H403+L403)</f>
        <v>119238</v>
      </c>
    </row>
    <row r="404" spans="2:18">
      <c r="B404" s="100"/>
      <c r="C404" s="36">
        <f t="shared" ca="1" si="250"/>
        <v>387</v>
      </c>
      <c r="D404" s="37">
        <f t="shared" ca="1" si="249"/>
        <v>7.0000000000000007E-2</v>
      </c>
      <c r="E404" s="38">
        <f t="shared" ca="1" si="233"/>
        <v>136306</v>
      </c>
      <c r="F404" s="39">
        <f t="shared" ca="1" si="235"/>
        <v>136306</v>
      </c>
      <c r="G404" s="40">
        <f t="shared" ca="1" si="236"/>
        <v>16372</v>
      </c>
      <c r="H404" s="40">
        <f t="shared" ca="1" si="237"/>
        <v>119934</v>
      </c>
      <c r="I404" s="41">
        <f t="shared" ca="1" si="238"/>
        <v>2686709</v>
      </c>
      <c r="J404" s="42"/>
      <c r="K404" s="43"/>
      <c r="L404" s="43"/>
      <c r="M404" s="44">
        <f t="shared" ca="1" si="251"/>
        <v>1009959</v>
      </c>
      <c r="N404" s="45">
        <f t="shared" ref="N404:N437" ca="1" si="254">IF(C404="","",I404+M404)</f>
        <v>3696668</v>
      </c>
      <c r="Q404" s="25">
        <f t="shared" ca="1" si="252"/>
        <v>16372</v>
      </c>
      <c r="R404" s="25">
        <f t="shared" ca="1" si="253"/>
        <v>119934</v>
      </c>
    </row>
    <row r="405" spans="2:18">
      <c r="B405" s="100"/>
      <c r="C405" s="36">
        <f t="shared" ca="1" si="250"/>
        <v>388</v>
      </c>
      <c r="D405" s="37">
        <f t="shared" ca="1" si="249"/>
        <v>7.0000000000000007E-2</v>
      </c>
      <c r="E405" s="38">
        <f t="shared" ca="1" si="233"/>
        <v>136306</v>
      </c>
      <c r="F405" s="39">
        <f t="shared" ca="1" si="235"/>
        <v>136306</v>
      </c>
      <c r="G405" s="40">
        <f t="shared" ca="1" si="236"/>
        <v>15672</v>
      </c>
      <c r="H405" s="40">
        <f t="shared" ca="1" si="237"/>
        <v>120634</v>
      </c>
      <c r="I405" s="41">
        <f t="shared" ca="1" si="238"/>
        <v>2566075</v>
      </c>
      <c r="J405" s="42"/>
      <c r="K405" s="43"/>
      <c r="L405" s="43"/>
      <c r="M405" s="44">
        <f t="shared" ca="1" si="251"/>
        <v>1009959</v>
      </c>
      <c r="N405" s="45">
        <f t="shared" ca="1" si="254"/>
        <v>3576034</v>
      </c>
      <c r="Q405" s="25">
        <f t="shared" ca="1" si="252"/>
        <v>15672</v>
      </c>
      <c r="R405" s="25">
        <f t="shared" ca="1" si="253"/>
        <v>120634</v>
      </c>
    </row>
    <row r="406" spans="2:18">
      <c r="B406" s="100"/>
      <c r="C406" s="36">
        <f t="shared" ca="1" si="250"/>
        <v>389</v>
      </c>
      <c r="D406" s="37">
        <f t="shared" ca="1" si="249"/>
        <v>7.0000000000000007E-2</v>
      </c>
      <c r="E406" s="38">
        <f t="shared" ca="1" si="233"/>
        <v>136306</v>
      </c>
      <c r="F406" s="39">
        <f t="shared" ca="1" si="235"/>
        <v>136306</v>
      </c>
      <c r="G406" s="40">
        <f t="shared" ca="1" si="236"/>
        <v>14969</v>
      </c>
      <c r="H406" s="40">
        <f t="shared" ca="1" si="237"/>
        <v>121337</v>
      </c>
      <c r="I406" s="41">
        <f t="shared" ca="1" si="238"/>
        <v>2444738</v>
      </c>
      <c r="J406" s="42"/>
      <c r="K406" s="43"/>
      <c r="L406" s="43"/>
      <c r="M406" s="44">
        <f t="shared" ca="1" si="251"/>
        <v>1009959</v>
      </c>
      <c r="N406" s="45">
        <f t="shared" ca="1" si="254"/>
        <v>3454697</v>
      </c>
      <c r="Q406" s="25">
        <f t="shared" ca="1" si="252"/>
        <v>14969</v>
      </c>
      <c r="R406" s="25">
        <f t="shared" ca="1" si="253"/>
        <v>121337</v>
      </c>
    </row>
    <row r="407" spans="2:18">
      <c r="B407" s="100"/>
      <c r="C407" s="36">
        <f t="shared" ca="1" si="250"/>
        <v>390</v>
      </c>
      <c r="D407" s="37">
        <f t="shared" ca="1" si="249"/>
        <v>7.0000000000000007E-2</v>
      </c>
      <c r="E407" s="38">
        <f t="shared" ca="1" si="233"/>
        <v>411267</v>
      </c>
      <c r="F407" s="39">
        <f t="shared" ca="1" si="235"/>
        <v>136306</v>
      </c>
      <c r="G407" s="40">
        <f t="shared" ca="1" si="236"/>
        <v>14261</v>
      </c>
      <c r="H407" s="40">
        <f t="shared" ca="1" si="237"/>
        <v>122045</v>
      </c>
      <c r="I407" s="41">
        <f t="shared" ca="1" si="238"/>
        <v>2322693</v>
      </c>
      <c r="J407" s="46">
        <f ca="1">IF(C407="","",J401)</f>
        <v>274961</v>
      </c>
      <c r="K407" s="47">
        <f t="shared" ref="K407" ca="1" si="255">IF(C407="","",ROUND(M401*D407/2,0))</f>
        <v>35349</v>
      </c>
      <c r="L407" s="48">
        <f t="shared" ref="L407" ca="1" si="256">IF(C407="","",J407-K407)</f>
        <v>239612</v>
      </c>
      <c r="M407" s="44">
        <f ca="1">IF(C407="","",M401-L407)</f>
        <v>770347</v>
      </c>
      <c r="N407" s="45">
        <f t="shared" ca="1" si="254"/>
        <v>3093040</v>
      </c>
      <c r="Q407" s="25">
        <f t="shared" ca="1" si="252"/>
        <v>49610</v>
      </c>
      <c r="R407" s="25">
        <f t="shared" ca="1" si="253"/>
        <v>361657</v>
      </c>
    </row>
    <row r="408" spans="2:18">
      <c r="B408" s="100"/>
      <c r="C408" s="36">
        <f t="shared" ca="1" si="250"/>
        <v>391</v>
      </c>
      <c r="D408" s="37">
        <f t="shared" ca="1" si="249"/>
        <v>7.0000000000000007E-2</v>
      </c>
      <c r="E408" s="38">
        <f t="shared" ca="1" si="233"/>
        <v>136306</v>
      </c>
      <c r="F408" s="39">
        <f t="shared" ca="1" si="235"/>
        <v>136306</v>
      </c>
      <c r="G408" s="40">
        <f t="shared" ca="1" si="236"/>
        <v>13549</v>
      </c>
      <c r="H408" s="40">
        <f t="shared" ca="1" si="237"/>
        <v>122757</v>
      </c>
      <c r="I408" s="41">
        <f t="shared" ca="1" si="238"/>
        <v>2199936</v>
      </c>
      <c r="J408" s="42"/>
      <c r="K408" s="43"/>
      <c r="L408" s="43"/>
      <c r="M408" s="44">
        <f ca="1">IF(C408="","",M407)</f>
        <v>770347</v>
      </c>
      <c r="N408" s="45">
        <f t="shared" ca="1" si="254"/>
        <v>2970283</v>
      </c>
      <c r="Q408" s="25">
        <f t="shared" ca="1" si="252"/>
        <v>13549</v>
      </c>
      <c r="R408" s="25">
        <f t="shared" ca="1" si="253"/>
        <v>122757</v>
      </c>
    </row>
    <row r="409" spans="2:18">
      <c r="B409" s="100"/>
      <c r="C409" s="36">
        <f t="shared" ca="1" si="250"/>
        <v>392</v>
      </c>
      <c r="D409" s="37">
        <f t="shared" ca="1" si="249"/>
        <v>7.0000000000000007E-2</v>
      </c>
      <c r="E409" s="38">
        <f t="shared" ca="1" si="233"/>
        <v>136306</v>
      </c>
      <c r="F409" s="39">
        <f t="shared" ca="1" si="235"/>
        <v>136306</v>
      </c>
      <c r="G409" s="40">
        <f t="shared" ca="1" si="236"/>
        <v>12833</v>
      </c>
      <c r="H409" s="40">
        <f t="shared" ca="1" si="237"/>
        <v>123473</v>
      </c>
      <c r="I409" s="41">
        <f t="shared" ca="1" si="238"/>
        <v>2076463</v>
      </c>
      <c r="J409" s="42"/>
      <c r="K409" s="43"/>
      <c r="L409" s="43"/>
      <c r="M409" s="44">
        <f t="shared" ref="M409:M412" ca="1" si="257">IF(C409="","",M408)</f>
        <v>770347</v>
      </c>
      <c r="N409" s="45">
        <f t="shared" ca="1" si="254"/>
        <v>2846810</v>
      </c>
      <c r="Q409" s="25">
        <f t="shared" ca="1" si="252"/>
        <v>12833</v>
      </c>
      <c r="R409" s="25">
        <f t="shared" ca="1" si="253"/>
        <v>123473</v>
      </c>
    </row>
    <row r="410" spans="2:18">
      <c r="B410" s="100"/>
      <c r="C410" s="36">
        <f t="shared" ca="1" si="250"/>
        <v>393</v>
      </c>
      <c r="D410" s="37">
        <f t="shared" ca="1" si="249"/>
        <v>7.0000000000000007E-2</v>
      </c>
      <c r="E410" s="38">
        <f t="shared" ca="1" si="233"/>
        <v>136306</v>
      </c>
      <c r="F410" s="39">
        <f t="shared" ca="1" si="235"/>
        <v>136306</v>
      </c>
      <c r="G410" s="40">
        <f t="shared" ca="1" si="236"/>
        <v>12113</v>
      </c>
      <c r="H410" s="40">
        <f t="shared" ca="1" si="237"/>
        <v>124193</v>
      </c>
      <c r="I410" s="41">
        <f t="shared" ca="1" si="238"/>
        <v>1952270</v>
      </c>
      <c r="J410" s="42"/>
      <c r="K410" s="43"/>
      <c r="L410" s="43"/>
      <c r="M410" s="44">
        <f t="shared" ca="1" si="257"/>
        <v>770347</v>
      </c>
      <c r="N410" s="45">
        <f t="shared" ca="1" si="254"/>
        <v>2722617</v>
      </c>
      <c r="Q410" s="25">
        <f t="shared" ca="1" si="252"/>
        <v>12113</v>
      </c>
      <c r="R410" s="25">
        <f t="shared" ca="1" si="253"/>
        <v>124193</v>
      </c>
    </row>
    <row r="411" spans="2:18">
      <c r="B411" s="100"/>
      <c r="C411" s="36">
        <f t="shared" ca="1" si="250"/>
        <v>394</v>
      </c>
      <c r="D411" s="37">
        <f t="shared" ca="1" si="249"/>
        <v>7.0000000000000007E-2</v>
      </c>
      <c r="E411" s="38">
        <f t="shared" ca="1" si="233"/>
        <v>136306</v>
      </c>
      <c r="F411" s="39">
        <f t="shared" ca="1" si="235"/>
        <v>136306</v>
      </c>
      <c r="G411" s="40">
        <f t="shared" ca="1" si="236"/>
        <v>11388</v>
      </c>
      <c r="H411" s="40">
        <f t="shared" ca="1" si="237"/>
        <v>124918</v>
      </c>
      <c r="I411" s="41">
        <f t="shared" ca="1" si="238"/>
        <v>1827352</v>
      </c>
      <c r="J411" s="42"/>
      <c r="K411" s="43"/>
      <c r="L411" s="43"/>
      <c r="M411" s="44">
        <f t="shared" ca="1" si="257"/>
        <v>770347</v>
      </c>
      <c r="N411" s="45">
        <f t="shared" ca="1" si="254"/>
        <v>2597699</v>
      </c>
      <c r="Q411" s="25">
        <f t="shared" ca="1" si="252"/>
        <v>11388</v>
      </c>
      <c r="R411" s="25">
        <f t="shared" ca="1" si="253"/>
        <v>124918</v>
      </c>
    </row>
    <row r="412" spans="2:18">
      <c r="B412" s="100"/>
      <c r="C412" s="36">
        <f t="shared" ca="1" si="250"/>
        <v>395</v>
      </c>
      <c r="D412" s="37">
        <f t="shared" ca="1" si="249"/>
        <v>7.0000000000000007E-2</v>
      </c>
      <c r="E412" s="38">
        <f t="shared" ca="1" si="233"/>
        <v>136306</v>
      </c>
      <c r="F412" s="39">
        <f t="shared" ca="1" si="235"/>
        <v>136306</v>
      </c>
      <c r="G412" s="40">
        <f t="shared" ca="1" si="236"/>
        <v>10660</v>
      </c>
      <c r="H412" s="40">
        <f t="shared" ca="1" si="237"/>
        <v>125646</v>
      </c>
      <c r="I412" s="41">
        <f t="shared" ca="1" si="238"/>
        <v>1701706</v>
      </c>
      <c r="J412" s="42"/>
      <c r="K412" s="43"/>
      <c r="L412" s="43"/>
      <c r="M412" s="44">
        <f t="shared" ca="1" si="257"/>
        <v>770347</v>
      </c>
      <c r="N412" s="45">
        <f t="shared" ca="1" si="254"/>
        <v>2472053</v>
      </c>
      <c r="Q412" s="25">
        <f t="shared" ca="1" si="252"/>
        <v>10660</v>
      </c>
      <c r="R412" s="25">
        <f t="shared" ca="1" si="253"/>
        <v>125646</v>
      </c>
    </row>
    <row r="413" spans="2:18">
      <c r="B413" s="101"/>
      <c r="C413" s="49">
        <f t="shared" ca="1" si="250"/>
        <v>396</v>
      </c>
      <c r="D413" s="50">
        <f ca="1">IF(C413="","",VLOOKUP(C413/12,$H$6:$J$12,3,TRUE))</f>
        <v>7.0000000000000007E-2</v>
      </c>
      <c r="E413" s="51">
        <f t="shared" ca="1" si="233"/>
        <v>411267</v>
      </c>
      <c r="F413" s="52">
        <f ca="1">IF(C413="","",IF($E$8*12=C413,I412+G413,F412))</f>
        <v>136306</v>
      </c>
      <c r="G413" s="53">
        <f t="shared" ca="1" si="236"/>
        <v>9927</v>
      </c>
      <c r="H413" s="53">
        <f ca="1">IF(C413="","",IF($E$8*12=C413,I412,F413-G413))</f>
        <v>126379</v>
      </c>
      <c r="I413" s="54">
        <f t="shared" ca="1" si="238"/>
        <v>1575327</v>
      </c>
      <c r="J413" s="55">
        <f ca="1">IF(C413="","",IF($E$8*12=C413,M412+K413,J407))</f>
        <v>274961</v>
      </c>
      <c r="K413" s="56">
        <f ca="1">IF(C413="","",ROUND(M407*D413/2,0))</f>
        <v>26962</v>
      </c>
      <c r="L413" s="57">
        <f ca="1">IF(C413="","",IF($E$8*2=C413/6,M412,J413-K413))</f>
        <v>247999</v>
      </c>
      <c r="M413" s="58">
        <f ca="1">IF(C413="","",M407-L413)</f>
        <v>522348</v>
      </c>
      <c r="N413" s="59">
        <f t="shared" ca="1" si="254"/>
        <v>2097675</v>
      </c>
      <c r="Q413" s="25">
        <f t="shared" ca="1" si="252"/>
        <v>36889</v>
      </c>
      <c r="R413" s="25">
        <f t="shared" ca="1" si="253"/>
        <v>374378</v>
      </c>
    </row>
    <row r="414" spans="2:18">
      <c r="B414" s="99" t="str">
        <f t="shared" ref="B414" ca="1" si="258">IF(C414="","",C425/12&amp;"年目")</f>
        <v>34年目</v>
      </c>
      <c r="C414" s="26">
        <f t="shared" ca="1" si="250"/>
        <v>397</v>
      </c>
      <c r="D414" s="27">
        <f t="shared" ref="D414:D424" ca="1" si="259">D415</f>
        <v>7.0000000000000007E-2</v>
      </c>
      <c r="E414" s="28">
        <f t="shared" ca="1" si="233"/>
        <v>136306</v>
      </c>
      <c r="F414" s="29">
        <f t="shared" ca="1" si="235"/>
        <v>136306</v>
      </c>
      <c r="G414" s="30">
        <f t="shared" ca="1" si="236"/>
        <v>9189</v>
      </c>
      <c r="H414" s="30">
        <f t="shared" ca="1" si="237"/>
        <v>127117</v>
      </c>
      <c r="I414" s="31">
        <f t="shared" ca="1" si="238"/>
        <v>1448210</v>
      </c>
      <c r="J414" s="32"/>
      <c r="K414" s="33"/>
      <c r="L414" s="33"/>
      <c r="M414" s="34">
        <f ca="1">IF(C414="","",M413)</f>
        <v>522348</v>
      </c>
      <c r="N414" s="35">
        <f t="shared" ca="1" si="254"/>
        <v>1970558</v>
      </c>
      <c r="Q414" s="25">
        <f t="shared" ca="1" si="252"/>
        <v>9189</v>
      </c>
      <c r="R414" s="25">
        <f t="shared" ca="1" si="253"/>
        <v>127117</v>
      </c>
    </row>
    <row r="415" spans="2:18">
      <c r="B415" s="100"/>
      <c r="C415" s="36">
        <f t="shared" ca="1" si="250"/>
        <v>398</v>
      </c>
      <c r="D415" s="37">
        <f t="shared" ca="1" si="259"/>
        <v>7.0000000000000007E-2</v>
      </c>
      <c r="E415" s="38">
        <f t="shared" ca="1" si="233"/>
        <v>136306</v>
      </c>
      <c r="F415" s="39">
        <f t="shared" ca="1" si="235"/>
        <v>136306</v>
      </c>
      <c r="G415" s="40">
        <f t="shared" ca="1" si="236"/>
        <v>8448</v>
      </c>
      <c r="H415" s="40">
        <f t="shared" ca="1" si="237"/>
        <v>127858</v>
      </c>
      <c r="I415" s="41">
        <f t="shared" ca="1" si="238"/>
        <v>1320352</v>
      </c>
      <c r="J415" s="42"/>
      <c r="K415" s="43"/>
      <c r="L415" s="43"/>
      <c r="M415" s="44">
        <f t="shared" ref="M415:M418" ca="1" si="260">IF(C415="","",M414)</f>
        <v>522348</v>
      </c>
      <c r="N415" s="45">
        <f t="shared" ca="1" si="254"/>
        <v>1842700</v>
      </c>
      <c r="Q415" s="25">
        <f t="shared" ca="1" si="252"/>
        <v>8448</v>
      </c>
      <c r="R415" s="25">
        <f t="shared" ca="1" si="253"/>
        <v>127858</v>
      </c>
    </row>
    <row r="416" spans="2:18">
      <c r="B416" s="100"/>
      <c r="C416" s="36">
        <f t="shared" ca="1" si="250"/>
        <v>399</v>
      </c>
      <c r="D416" s="37">
        <f t="shared" ca="1" si="259"/>
        <v>7.0000000000000007E-2</v>
      </c>
      <c r="E416" s="38">
        <f t="shared" ca="1" si="233"/>
        <v>136306</v>
      </c>
      <c r="F416" s="39">
        <f t="shared" ca="1" si="235"/>
        <v>136306</v>
      </c>
      <c r="G416" s="40">
        <f t="shared" ca="1" si="236"/>
        <v>7702</v>
      </c>
      <c r="H416" s="40">
        <f t="shared" ca="1" si="237"/>
        <v>128604</v>
      </c>
      <c r="I416" s="41">
        <f t="shared" ca="1" si="238"/>
        <v>1191748</v>
      </c>
      <c r="J416" s="42"/>
      <c r="K416" s="43"/>
      <c r="L416" s="43"/>
      <c r="M416" s="44">
        <f t="shared" ca="1" si="260"/>
        <v>522348</v>
      </c>
      <c r="N416" s="45">
        <f t="shared" ca="1" si="254"/>
        <v>1714096</v>
      </c>
      <c r="Q416" s="25">
        <f t="shared" ca="1" si="252"/>
        <v>7702</v>
      </c>
      <c r="R416" s="25">
        <f t="shared" ca="1" si="253"/>
        <v>128604</v>
      </c>
    </row>
    <row r="417" spans="2:18">
      <c r="B417" s="100"/>
      <c r="C417" s="36">
        <f t="shared" ca="1" si="250"/>
        <v>400</v>
      </c>
      <c r="D417" s="37">
        <f t="shared" ca="1" si="259"/>
        <v>7.0000000000000007E-2</v>
      </c>
      <c r="E417" s="38">
        <f t="shared" ca="1" si="233"/>
        <v>136306</v>
      </c>
      <c r="F417" s="39">
        <f t="shared" ca="1" si="235"/>
        <v>136306</v>
      </c>
      <c r="G417" s="40">
        <f t="shared" ca="1" si="236"/>
        <v>6952</v>
      </c>
      <c r="H417" s="40">
        <f t="shared" ca="1" si="237"/>
        <v>129354</v>
      </c>
      <c r="I417" s="41">
        <f t="shared" ca="1" si="238"/>
        <v>1062394</v>
      </c>
      <c r="J417" s="42"/>
      <c r="K417" s="43"/>
      <c r="L417" s="43"/>
      <c r="M417" s="44">
        <f t="shared" ca="1" si="260"/>
        <v>522348</v>
      </c>
      <c r="N417" s="45">
        <f t="shared" ca="1" si="254"/>
        <v>1584742</v>
      </c>
      <c r="Q417" s="25">
        <f t="shared" ca="1" si="252"/>
        <v>6952</v>
      </c>
      <c r="R417" s="25">
        <f t="shared" ca="1" si="253"/>
        <v>129354</v>
      </c>
    </row>
    <row r="418" spans="2:18">
      <c r="B418" s="100"/>
      <c r="C418" s="36">
        <f t="shared" ca="1" si="250"/>
        <v>401</v>
      </c>
      <c r="D418" s="37">
        <f t="shared" ca="1" si="259"/>
        <v>7.0000000000000007E-2</v>
      </c>
      <c r="E418" s="38">
        <f t="shared" ca="1" si="233"/>
        <v>136306</v>
      </c>
      <c r="F418" s="39">
        <f t="shared" ca="1" si="235"/>
        <v>136306</v>
      </c>
      <c r="G418" s="40">
        <f t="shared" ca="1" si="236"/>
        <v>6197</v>
      </c>
      <c r="H418" s="40">
        <f t="shared" ca="1" si="237"/>
        <v>130109</v>
      </c>
      <c r="I418" s="41">
        <f t="shared" ca="1" si="238"/>
        <v>932285</v>
      </c>
      <c r="J418" s="42"/>
      <c r="K418" s="43"/>
      <c r="L418" s="43"/>
      <c r="M418" s="44">
        <f t="shared" ca="1" si="260"/>
        <v>522348</v>
      </c>
      <c r="N418" s="45">
        <f t="shared" ca="1" si="254"/>
        <v>1454633</v>
      </c>
      <c r="Q418" s="25">
        <f t="shared" ca="1" si="252"/>
        <v>6197</v>
      </c>
      <c r="R418" s="25">
        <f t="shared" ca="1" si="253"/>
        <v>130109</v>
      </c>
    </row>
    <row r="419" spans="2:18">
      <c r="B419" s="100"/>
      <c r="C419" s="36">
        <f t="shared" ca="1" si="250"/>
        <v>402</v>
      </c>
      <c r="D419" s="37">
        <f t="shared" ca="1" si="259"/>
        <v>7.0000000000000007E-2</v>
      </c>
      <c r="E419" s="38">
        <f t="shared" ca="1" si="233"/>
        <v>411267</v>
      </c>
      <c r="F419" s="39">
        <f t="shared" ca="1" si="235"/>
        <v>136306</v>
      </c>
      <c r="G419" s="40">
        <f t="shared" ca="1" si="236"/>
        <v>5438</v>
      </c>
      <c r="H419" s="40">
        <f t="shared" ca="1" si="237"/>
        <v>130868</v>
      </c>
      <c r="I419" s="41">
        <f t="shared" ca="1" si="238"/>
        <v>801417</v>
      </c>
      <c r="J419" s="46">
        <f ca="1">IF(C419="","",J413)</f>
        <v>274961</v>
      </c>
      <c r="K419" s="47">
        <f t="shared" ref="K419" ca="1" si="261">IF(C419="","",ROUND(M413*D419/2,0))</f>
        <v>18282</v>
      </c>
      <c r="L419" s="48">
        <f t="shared" ref="L419" ca="1" si="262">IF(C419="","",J419-K419)</f>
        <v>256679</v>
      </c>
      <c r="M419" s="44">
        <f ca="1">IF(C419="","",M413-L419)</f>
        <v>265669</v>
      </c>
      <c r="N419" s="45">
        <f t="shared" ca="1" si="254"/>
        <v>1067086</v>
      </c>
      <c r="Q419" s="25">
        <f t="shared" ca="1" si="252"/>
        <v>23720</v>
      </c>
      <c r="R419" s="25">
        <f t="shared" ca="1" si="253"/>
        <v>387547</v>
      </c>
    </row>
    <row r="420" spans="2:18">
      <c r="B420" s="100"/>
      <c r="C420" s="36">
        <f t="shared" ca="1" si="250"/>
        <v>403</v>
      </c>
      <c r="D420" s="37">
        <f t="shared" ca="1" si="259"/>
        <v>7.0000000000000007E-2</v>
      </c>
      <c r="E420" s="38">
        <f t="shared" ca="1" si="233"/>
        <v>136306</v>
      </c>
      <c r="F420" s="39">
        <f t="shared" ca="1" si="235"/>
        <v>136306</v>
      </c>
      <c r="G420" s="40">
        <f t="shared" ca="1" si="236"/>
        <v>4675</v>
      </c>
      <c r="H420" s="40">
        <f t="shared" ca="1" si="237"/>
        <v>131631</v>
      </c>
      <c r="I420" s="41">
        <f t="shared" ca="1" si="238"/>
        <v>669786</v>
      </c>
      <c r="J420" s="42"/>
      <c r="K420" s="43"/>
      <c r="L420" s="43"/>
      <c r="M420" s="44">
        <f ca="1">IF(C420="","",M419)</f>
        <v>265669</v>
      </c>
      <c r="N420" s="45">
        <f t="shared" ca="1" si="254"/>
        <v>935455</v>
      </c>
      <c r="Q420" s="25">
        <f t="shared" ca="1" si="252"/>
        <v>4675</v>
      </c>
      <c r="R420" s="25">
        <f t="shared" ca="1" si="253"/>
        <v>131631</v>
      </c>
    </row>
    <row r="421" spans="2:18">
      <c r="B421" s="100"/>
      <c r="C421" s="36">
        <f t="shared" ca="1" si="250"/>
        <v>404</v>
      </c>
      <c r="D421" s="37">
        <f t="shared" ca="1" si="259"/>
        <v>7.0000000000000007E-2</v>
      </c>
      <c r="E421" s="38">
        <f t="shared" ca="1" si="233"/>
        <v>136306</v>
      </c>
      <c r="F421" s="39">
        <f t="shared" ca="1" si="235"/>
        <v>136306</v>
      </c>
      <c r="G421" s="40">
        <f t="shared" ca="1" si="236"/>
        <v>3907</v>
      </c>
      <c r="H421" s="40">
        <f t="shared" ca="1" si="237"/>
        <v>132399</v>
      </c>
      <c r="I421" s="41">
        <f t="shared" ca="1" si="238"/>
        <v>537387</v>
      </c>
      <c r="J421" s="42"/>
      <c r="K421" s="43"/>
      <c r="L421" s="43"/>
      <c r="M421" s="44">
        <f t="shared" ref="M421:M424" ca="1" si="263">IF(C421="","",M420)</f>
        <v>265669</v>
      </c>
      <c r="N421" s="45">
        <f t="shared" ca="1" si="254"/>
        <v>803056</v>
      </c>
      <c r="Q421" s="25">
        <f t="shared" ca="1" si="252"/>
        <v>3907</v>
      </c>
      <c r="R421" s="25">
        <f t="shared" ca="1" si="253"/>
        <v>132399</v>
      </c>
    </row>
    <row r="422" spans="2:18">
      <c r="B422" s="100"/>
      <c r="C422" s="36">
        <f t="shared" ca="1" si="250"/>
        <v>405</v>
      </c>
      <c r="D422" s="37">
        <f t="shared" ca="1" si="259"/>
        <v>7.0000000000000007E-2</v>
      </c>
      <c r="E422" s="38">
        <f t="shared" ca="1" si="233"/>
        <v>136306</v>
      </c>
      <c r="F422" s="39">
        <f t="shared" ca="1" si="235"/>
        <v>136306</v>
      </c>
      <c r="G422" s="40">
        <f t="shared" ca="1" si="236"/>
        <v>3135</v>
      </c>
      <c r="H422" s="40">
        <f t="shared" ca="1" si="237"/>
        <v>133171</v>
      </c>
      <c r="I422" s="41">
        <f t="shared" ca="1" si="238"/>
        <v>404216</v>
      </c>
      <c r="J422" s="42"/>
      <c r="K422" s="43"/>
      <c r="L422" s="43"/>
      <c r="M422" s="44">
        <f t="shared" ca="1" si="263"/>
        <v>265669</v>
      </c>
      <c r="N422" s="45">
        <f t="shared" ca="1" si="254"/>
        <v>669885</v>
      </c>
      <c r="Q422" s="25">
        <f t="shared" ca="1" si="252"/>
        <v>3135</v>
      </c>
      <c r="R422" s="25">
        <f t="shared" ca="1" si="253"/>
        <v>133171</v>
      </c>
    </row>
    <row r="423" spans="2:18">
      <c r="B423" s="100"/>
      <c r="C423" s="36">
        <f t="shared" ca="1" si="250"/>
        <v>406</v>
      </c>
      <c r="D423" s="37">
        <f t="shared" ca="1" si="259"/>
        <v>7.0000000000000007E-2</v>
      </c>
      <c r="E423" s="38">
        <f t="shared" ca="1" si="233"/>
        <v>136306</v>
      </c>
      <c r="F423" s="39">
        <f t="shared" ca="1" si="235"/>
        <v>136306</v>
      </c>
      <c r="G423" s="40">
        <f t="shared" ca="1" si="236"/>
        <v>2358</v>
      </c>
      <c r="H423" s="40">
        <f t="shared" ca="1" si="237"/>
        <v>133948</v>
      </c>
      <c r="I423" s="41">
        <f t="shared" ca="1" si="238"/>
        <v>270268</v>
      </c>
      <c r="J423" s="42"/>
      <c r="K423" s="43"/>
      <c r="L423" s="43"/>
      <c r="M423" s="44">
        <f t="shared" ca="1" si="263"/>
        <v>265669</v>
      </c>
      <c r="N423" s="45">
        <f t="shared" ca="1" si="254"/>
        <v>535937</v>
      </c>
      <c r="Q423" s="25">
        <f t="shared" ca="1" si="252"/>
        <v>2358</v>
      </c>
      <c r="R423" s="25">
        <f t="shared" ca="1" si="253"/>
        <v>133948</v>
      </c>
    </row>
    <row r="424" spans="2:18">
      <c r="B424" s="100"/>
      <c r="C424" s="36">
        <f t="shared" ca="1" si="250"/>
        <v>407</v>
      </c>
      <c r="D424" s="37">
        <f t="shared" ca="1" si="259"/>
        <v>7.0000000000000007E-2</v>
      </c>
      <c r="E424" s="38">
        <f t="shared" ca="1" si="233"/>
        <v>136306</v>
      </c>
      <c r="F424" s="39">
        <f t="shared" ca="1" si="235"/>
        <v>136306</v>
      </c>
      <c r="G424" s="40">
        <f t="shared" ca="1" si="236"/>
        <v>1577</v>
      </c>
      <c r="H424" s="40">
        <f t="shared" ca="1" si="237"/>
        <v>134729</v>
      </c>
      <c r="I424" s="41">
        <f t="shared" ca="1" si="238"/>
        <v>135539</v>
      </c>
      <c r="J424" s="42"/>
      <c r="K424" s="43"/>
      <c r="L424" s="43"/>
      <c r="M424" s="44">
        <f t="shared" ca="1" si="263"/>
        <v>265669</v>
      </c>
      <c r="N424" s="45">
        <f t="shared" ca="1" si="254"/>
        <v>401208</v>
      </c>
      <c r="Q424" s="25">
        <f t="shared" ca="1" si="252"/>
        <v>1577</v>
      </c>
      <c r="R424" s="25">
        <f t="shared" ca="1" si="253"/>
        <v>134729</v>
      </c>
    </row>
    <row r="425" spans="2:18">
      <c r="B425" s="101"/>
      <c r="C425" s="49">
        <f t="shared" ca="1" si="250"/>
        <v>408</v>
      </c>
      <c r="D425" s="50">
        <f ca="1">IF(C425="","",VLOOKUP(C425/12,$H$6:$J$12,3,TRUE))</f>
        <v>7.0000000000000007E-2</v>
      </c>
      <c r="E425" s="51">
        <f t="shared" ca="1" si="233"/>
        <v>411297</v>
      </c>
      <c r="F425" s="52">
        <f ca="1">IF(C425="","",IF($E$8*12=C425,I424+G425,F424))</f>
        <v>136330</v>
      </c>
      <c r="G425" s="53">
        <f t="shared" ca="1" si="236"/>
        <v>791</v>
      </c>
      <c r="H425" s="53">
        <f ca="1">IF(C425="","",IF($E$8*12=C425,I424,F425-G425))</f>
        <v>135539</v>
      </c>
      <c r="I425" s="54">
        <f t="shared" ca="1" si="238"/>
        <v>0</v>
      </c>
      <c r="J425" s="55">
        <f ca="1">IF(C425="","",IF($E$8*12=C425,M424+K425,J419))</f>
        <v>274967</v>
      </c>
      <c r="K425" s="56">
        <f ca="1">IF(C425="","",ROUND(M419*D425/2,0))</f>
        <v>9298</v>
      </c>
      <c r="L425" s="57">
        <f ca="1">IF(C425="","",IF($E$8*2=C425/6,M424,J425-K425))</f>
        <v>265669</v>
      </c>
      <c r="M425" s="58">
        <f ca="1">IF(C425="","",M419-L425)</f>
        <v>0</v>
      </c>
      <c r="N425" s="59">
        <f t="shared" ca="1" si="254"/>
        <v>0</v>
      </c>
      <c r="Q425" s="25">
        <f t="shared" ca="1" si="252"/>
        <v>10089</v>
      </c>
      <c r="R425" s="25">
        <f t="shared" ca="1" si="253"/>
        <v>401208</v>
      </c>
    </row>
    <row r="426" spans="2:18">
      <c r="B426" s="99" t="str">
        <f t="shared" ref="B426" ca="1" si="264">IF(C426="","",C437/12&amp;"年目")</f>
        <v/>
      </c>
      <c r="C426" s="26" t="str">
        <f t="shared" ca="1" si="250"/>
        <v/>
      </c>
      <c r="D426" s="27" t="str">
        <f t="shared" ref="D426:D436" ca="1" si="265">D427</f>
        <v/>
      </c>
      <c r="E426" s="28" t="str">
        <f t="shared" ca="1" si="233"/>
        <v/>
      </c>
      <c r="F426" s="29" t="str">
        <f t="shared" ca="1" si="235"/>
        <v/>
      </c>
      <c r="G426" s="30" t="str">
        <f t="shared" ca="1" si="236"/>
        <v/>
      </c>
      <c r="H426" s="30" t="str">
        <f t="shared" ca="1" si="237"/>
        <v/>
      </c>
      <c r="I426" s="31" t="str">
        <f t="shared" ca="1" si="238"/>
        <v/>
      </c>
      <c r="J426" s="32"/>
      <c r="K426" s="33"/>
      <c r="L426" s="33"/>
      <c r="M426" s="34" t="str">
        <f ca="1">IF(C426="","",M425)</f>
        <v/>
      </c>
      <c r="N426" s="35" t="str">
        <f t="shared" ca="1" si="254"/>
        <v/>
      </c>
      <c r="Q426" s="25" t="str">
        <f t="shared" ca="1" si="252"/>
        <v/>
      </c>
      <c r="R426" s="25" t="str">
        <f t="shared" ca="1" si="253"/>
        <v/>
      </c>
    </row>
    <row r="427" spans="2:18">
      <c r="B427" s="100"/>
      <c r="C427" s="36" t="str">
        <f t="shared" ca="1" si="250"/>
        <v/>
      </c>
      <c r="D427" s="37" t="str">
        <f t="shared" ca="1" si="265"/>
        <v/>
      </c>
      <c r="E427" s="38" t="str">
        <f t="shared" ca="1" si="233"/>
        <v/>
      </c>
      <c r="F427" s="39" t="str">
        <f t="shared" ca="1" si="235"/>
        <v/>
      </c>
      <c r="G427" s="40" t="str">
        <f t="shared" ca="1" si="236"/>
        <v/>
      </c>
      <c r="H427" s="40" t="str">
        <f t="shared" ca="1" si="237"/>
        <v/>
      </c>
      <c r="I427" s="41" t="str">
        <f t="shared" ca="1" si="238"/>
        <v/>
      </c>
      <c r="J427" s="42"/>
      <c r="K427" s="43"/>
      <c r="L427" s="43"/>
      <c r="M427" s="44" t="str">
        <f t="shared" ref="M427:M430" ca="1" si="266">IF(C427="","",M426)</f>
        <v/>
      </c>
      <c r="N427" s="45" t="str">
        <f t="shared" ca="1" si="254"/>
        <v/>
      </c>
      <c r="Q427" s="25" t="str">
        <f t="shared" ca="1" si="252"/>
        <v/>
      </c>
      <c r="R427" s="25" t="str">
        <f t="shared" ca="1" si="253"/>
        <v/>
      </c>
    </row>
    <row r="428" spans="2:18">
      <c r="B428" s="100"/>
      <c r="C428" s="36" t="str">
        <f t="shared" ca="1" si="250"/>
        <v/>
      </c>
      <c r="D428" s="37" t="str">
        <f t="shared" ca="1" si="265"/>
        <v/>
      </c>
      <c r="E428" s="38" t="str">
        <f t="shared" ca="1" si="233"/>
        <v/>
      </c>
      <c r="F428" s="39" t="str">
        <f t="shared" ca="1" si="235"/>
        <v/>
      </c>
      <c r="G428" s="40" t="str">
        <f t="shared" ca="1" si="236"/>
        <v/>
      </c>
      <c r="H428" s="40" t="str">
        <f t="shared" ca="1" si="237"/>
        <v/>
      </c>
      <c r="I428" s="41" t="str">
        <f t="shared" ca="1" si="238"/>
        <v/>
      </c>
      <c r="J428" s="42"/>
      <c r="K428" s="43"/>
      <c r="L428" s="43"/>
      <c r="M428" s="44" t="str">
        <f t="shared" ca="1" si="266"/>
        <v/>
      </c>
      <c r="N428" s="45" t="str">
        <f t="shared" ca="1" si="254"/>
        <v/>
      </c>
      <c r="Q428" s="25" t="str">
        <f t="shared" ca="1" si="252"/>
        <v/>
      </c>
      <c r="R428" s="25" t="str">
        <f t="shared" ca="1" si="253"/>
        <v/>
      </c>
    </row>
    <row r="429" spans="2:18">
      <c r="B429" s="100"/>
      <c r="C429" s="36" t="str">
        <f t="shared" ca="1" si="250"/>
        <v/>
      </c>
      <c r="D429" s="37" t="str">
        <f t="shared" ca="1" si="265"/>
        <v/>
      </c>
      <c r="E429" s="38" t="str">
        <f t="shared" ca="1" si="233"/>
        <v/>
      </c>
      <c r="F429" s="39" t="str">
        <f t="shared" ca="1" si="235"/>
        <v/>
      </c>
      <c r="G429" s="40" t="str">
        <f t="shared" ca="1" si="236"/>
        <v/>
      </c>
      <c r="H429" s="40" t="str">
        <f t="shared" ca="1" si="237"/>
        <v/>
      </c>
      <c r="I429" s="41" t="str">
        <f t="shared" ca="1" si="238"/>
        <v/>
      </c>
      <c r="J429" s="42"/>
      <c r="K429" s="43"/>
      <c r="L429" s="43"/>
      <c r="M429" s="44" t="str">
        <f t="shared" ca="1" si="266"/>
        <v/>
      </c>
      <c r="N429" s="45" t="str">
        <f t="shared" ca="1" si="254"/>
        <v/>
      </c>
      <c r="Q429" s="25" t="str">
        <f t="shared" ca="1" si="252"/>
        <v/>
      </c>
      <c r="R429" s="25" t="str">
        <f t="shared" ca="1" si="253"/>
        <v/>
      </c>
    </row>
    <row r="430" spans="2:18">
      <c r="B430" s="100"/>
      <c r="C430" s="36" t="str">
        <f t="shared" ca="1" si="250"/>
        <v/>
      </c>
      <c r="D430" s="37" t="str">
        <f t="shared" ca="1" si="265"/>
        <v/>
      </c>
      <c r="E430" s="38" t="str">
        <f t="shared" ca="1" si="233"/>
        <v/>
      </c>
      <c r="F430" s="39" t="str">
        <f t="shared" ca="1" si="235"/>
        <v/>
      </c>
      <c r="G430" s="40" t="str">
        <f t="shared" ca="1" si="236"/>
        <v/>
      </c>
      <c r="H430" s="40" t="str">
        <f t="shared" ca="1" si="237"/>
        <v/>
      </c>
      <c r="I430" s="41" t="str">
        <f t="shared" ca="1" si="238"/>
        <v/>
      </c>
      <c r="J430" s="42"/>
      <c r="K430" s="43"/>
      <c r="L430" s="43"/>
      <c r="M430" s="44" t="str">
        <f t="shared" ca="1" si="266"/>
        <v/>
      </c>
      <c r="N430" s="45" t="str">
        <f t="shared" ca="1" si="254"/>
        <v/>
      </c>
      <c r="Q430" s="25" t="str">
        <f t="shared" ca="1" si="252"/>
        <v/>
      </c>
      <c r="R430" s="25" t="str">
        <f t="shared" ca="1" si="253"/>
        <v/>
      </c>
    </row>
    <row r="431" spans="2:18">
      <c r="B431" s="100"/>
      <c r="C431" s="36" t="str">
        <f t="shared" ca="1" si="250"/>
        <v/>
      </c>
      <c r="D431" s="37" t="str">
        <f t="shared" ca="1" si="265"/>
        <v/>
      </c>
      <c r="E431" s="38" t="str">
        <f t="shared" ca="1" si="233"/>
        <v/>
      </c>
      <c r="F431" s="39" t="str">
        <f t="shared" ca="1" si="235"/>
        <v/>
      </c>
      <c r="G431" s="40" t="str">
        <f t="shared" ca="1" si="236"/>
        <v/>
      </c>
      <c r="H431" s="40" t="str">
        <f t="shared" ca="1" si="237"/>
        <v/>
      </c>
      <c r="I431" s="41" t="str">
        <f t="shared" ca="1" si="238"/>
        <v/>
      </c>
      <c r="J431" s="46" t="str">
        <f ca="1">IF(C431="","",J425)</f>
        <v/>
      </c>
      <c r="K431" s="47" t="str">
        <f t="shared" ref="K431" ca="1" si="267">IF(C431="","",ROUND(M425*D431/2,0))</f>
        <v/>
      </c>
      <c r="L431" s="48" t="str">
        <f t="shared" ref="L431" ca="1" si="268">IF(C431="","",J431-K431)</f>
        <v/>
      </c>
      <c r="M431" s="44" t="str">
        <f ca="1">IF(C431="","",M425-L431)</f>
        <v/>
      </c>
      <c r="N431" s="45" t="str">
        <f t="shared" ca="1" si="254"/>
        <v/>
      </c>
      <c r="Q431" s="25" t="str">
        <f t="shared" ca="1" si="252"/>
        <v/>
      </c>
      <c r="R431" s="25" t="str">
        <f t="shared" ca="1" si="253"/>
        <v/>
      </c>
    </row>
    <row r="432" spans="2:18">
      <c r="B432" s="100"/>
      <c r="C432" s="36" t="str">
        <f t="shared" ca="1" si="250"/>
        <v/>
      </c>
      <c r="D432" s="37" t="str">
        <f t="shared" ca="1" si="265"/>
        <v/>
      </c>
      <c r="E432" s="38" t="str">
        <f t="shared" ca="1" si="233"/>
        <v/>
      </c>
      <c r="F432" s="39" t="str">
        <f t="shared" ca="1" si="235"/>
        <v/>
      </c>
      <c r="G432" s="40" t="str">
        <f t="shared" ca="1" si="236"/>
        <v/>
      </c>
      <c r="H432" s="40" t="str">
        <f t="shared" ca="1" si="237"/>
        <v/>
      </c>
      <c r="I432" s="41" t="str">
        <f t="shared" ca="1" si="238"/>
        <v/>
      </c>
      <c r="J432" s="42"/>
      <c r="K432" s="43"/>
      <c r="L432" s="43"/>
      <c r="M432" s="44" t="str">
        <f ca="1">IF(C432="","",M431)</f>
        <v/>
      </c>
      <c r="N432" s="45" t="str">
        <f t="shared" ca="1" si="254"/>
        <v/>
      </c>
      <c r="Q432" s="25" t="str">
        <f t="shared" ca="1" si="252"/>
        <v/>
      </c>
      <c r="R432" s="25" t="str">
        <f t="shared" ca="1" si="253"/>
        <v/>
      </c>
    </row>
    <row r="433" spans="2:18">
      <c r="B433" s="100"/>
      <c r="C433" s="36" t="str">
        <f t="shared" ca="1" si="250"/>
        <v/>
      </c>
      <c r="D433" s="37" t="str">
        <f t="shared" ca="1" si="265"/>
        <v/>
      </c>
      <c r="E433" s="38" t="str">
        <f t="shared" ca="1" si="233"/>
        <v/>
      </c>
      <c r="F433" s="39" t="str">
        <f t="shared" ca="1" si="235"/>
        <v/>
      </c>
      <c r="G433" s="40" t="str">
        <f t="shared" ca="1" si="236"/>
        <v/>
      </c>
      <c r="H433" s="40" t="str">
        <f t="shared" ca="1" si="237"/>
        <v/>
      </c>
      <c r="I433" s="41" t="str">
        <f t="shared" ca="1" si="238"/>
        <v/>
      </c>
      <c r="J433" s="42"/>
      <c r="K433" s="43"/>
      <c r="L433" s="43"/>
      <c r="M433" s="44" t="str">
        <f t="shared" ref="M433:M436" ca="1" si="269">IF(C433="","",M432)</f>
        <v/>
      </c>
      <c r="N433" s="45" t="str">
        <f t="shared" ca="1" si="254"/>
        <v/>
      </c>
      <c r="Q433" s="25" t="str">
        <f t="shared" ca="1" si="252"/>
        <v/>
      </c>
      <c r="R433" s="25" t="str">
        <f t="shared" ca="1" si="253"/>
        <v/>
      </c>
    </row>
    <row r="434" spans="2:18">
      <c r="B434" s="100"/>
      <c r="C434" s="36" t="str">
        <f t="shared" ca="1" si="250"/>
        <v/>
      </c>
      <c r="D434" s="37" t="str">
        <f t="shared" ca="1" si="265"/>
        <v/>
      </c>
      <c r="E434" s="38" t="str">
        <f t="shared" ca="1" si="233"/>
        <v/>
      </c>
      <c r="F434" s="39" t="str">
        <f t="shared" ca="1" si="235"/>
        <v/>
      </c>
      <c r="G434" s="40" t="str">
        <f t="shared" ca="1" si="236"/>
        <v/>
      </c>
      <c r="H434" s="40" t="str">
        <f t="shared" ca="1" si="237"/>
        <v/>
      </c>
      <c r="I434" s="41" t="str">
        <f t="shared" ca="1" si="238"/>
        <v/>
      </c>
      <c r="J434" s="42"/>
      <c r="K434" s="43"/>
      <c r="L434" s="43"/>
      <c r="M434" s="44" t="str">
        <f t="shared" ca="1" si="269"/>
        <v/>
      </c>
      <c r="N434" s="45" t="str">
        <f t="shared" ca="1" si="254"/>
        <v/>
      </c>
      <c r="Q434" s="25" t="str">
        <f t="shared" ca="1" si="252"/>
        <v/>
      </c>
      <c r="R434" s="25" t="str">
        <f t="shared" ca="1" si="253"/>
        <v/>
      </c>
    </row>
    <row r="435" spans="2:18">
      <c r="B435" s="100"/>
      <c r="C435" s="36" t="str">
        <f t="shared" ca="1" si="250"/>
        <v/>
      </c>
      <c r="D435" s="37" t="str">
        <f t="shared" ca="1" si="265"/>
        <v/>
      </c>
      <c r="E435" s="38" t="str">
        <f t="shared" ca="1" si="233"/>
        <v/>
      </c>
      <c r="F435" s="39" t="str">
        <f t="shared" ca="1" si="235"/>
        <v/>
      </c>
      <c r="G435" s="40" t="str">
        <f t="shared" ca="1" si="236"/>
        <v/>
      </c>
      <c r="H435" s="40" t="str">
        <f t="shared" ca="1" si="237"/>
        <v/>
      </c>
      <c r="I435" s="41" t="str">
        <f t="shared" ca="1" si="238"/>
        <v/>
      </c>
      <c r="J435" s="42"/>
      <c r="K435" s="43"/>
      <c r="L435" s="43"/>
      <c r="M435" s="44" t="str">
        <f t="shared" ca="1" si="269"/>
        <v/>
      </c>
      <c r="N435" s="45" t="str">
        <f t="shared" ca="1" si="254"/>
        <v/>
      </c>
      <c r="Q435" s="25" t="str">
        <f t="shared" ca="1" si="252"/>
        <v/>
      </c>
      <c r="R435" s="25" t="str">
        <f t="shared" ca="1" si="253"/>
        <v/>
      </c>
    </row>
    <row r="436" spans="2:18">
      <c r="B436" s="100"/>
      <c r="C436" s="36" t="str">
        <f t="shared" ca="1" si="250"/>
        <v/>
      </c>
      <c r="D436" s="37" t="str">
        <f t="shared" ca="1" si="265"/>
        <v/>
      </c>
      <c r="E436" s="38" t="str">
        <f t="shared" ca="1" si="233"/>
        <v/>
      </c>
      <c r="F436" s="39" t="str">
        <f t="shared" ca="1" si="235"/>
        <v/>
      </c>
      <c r="G436" s="40" t="str">
        <f t="shared" ca="1" si="236"/>
        <v/>
      </c>
      <c r="H436" s="40" t="str">
        <f t="shared" ca="1" si="237"/>
        <v/>
      </c>
      <c r="I436" s="41" t="str">
        <f t="shared" ca="1" si="238"/>
        <v/>
      </c>
      <c r="J436" s="42"/>
      <c r="K436" s="43"/>
      <c r="L436" s="43"/>
      <c r="M436" s="44" t="str">
        <f t="shared" ca="1" si="269"/>
        <v/>
      </c>
      <c r="N436" s="45" t="str">
        <f t="shared" ca="1" si="254"/>
        <v/>
      </c>
      <c r="Q436" s="25" t="str">
        <f t="shared" ca="1" si="252"/>
        <v/>
      </c>
      <c r="R436" s="25" t="str">
        <f t="shared" ca="1" si="253"/>
        <v/>
      </c>
    </row>
    <row r="437" spans="2:18">
      <c r="B437" s="101"/>
      <c r="C437" s="49" t="str">
        <f t="shared" ca="1" si="250"/>
        <v/>
      </c>
      <c r="D437" s="50" t="str">
        <f ca="1">IF(C437="","",VLOOKUP(C437/12,$H$6:$J$12,3,TRUE))</f>
        <v/>
      </c>
      <c r="E437" s="51" t="str">
        <f t="shared" ca="1" si="233"/>
        <v/>
      </c>
      <c r="F437" s="52" t="str">
        <f ca="1">IF(C437="","",IF($E$8*12=C437,I436+G437,F436))</f>
        <v/>
      </c>
      <c r="G437" s="53" t="str">
        <f t="shared" ca="1" si="236"/>
        <v/>
      </c>
      <c r="H437" s="53" t="str">
        <f ca="1">IF(C437="","",IF($E$8*12=C437,I436,F437-G437))</f>
        <v/>
      </c>
      <c r="I437" s="54" t="str">
        <f t="shared" ca="1" si="238"/>
        <v/>
      </c>
      <c r="J437" s="55" t="str">
        <f ca="1">IF(C437="","",IF($E$8*12=C437,M436+K437,J431))</f>
        <v/>
      </c>
      <c r="K437" s="56" t="str">
        <f ca="1">IF(C437="","",ROUND(M431*D437/2,0))</f>
        <v/>
      </c>
      <c r="L437" s="57" t="str">
        <f ca="1">IF(C437="","",IF($E$8*2=C437/6,M436,J437-K437))</f>
        <v/>
      </c>
      <c r="M437" s="58" t="str">
        <f ca="1">IF(C437="","",M431-L437)</f>
        <v/>
      </c>
      <c r="N437" s="59" t="str">
        <f t="shared" ca="1" si="254"/>
        <v/>
      </c>
      <c r="Q437" s="25" t="str">
        <f t="shared" ca="1" si="252"/>
        <v/>
      </c>
      <c r="R437" s="25" t="str">
        <f t="shared" ca="1" si="253"/>
        <v/>
      </c>
    </row>
    <row r="438" spans="2:18" ht="9" customHeight="1">
      <c r="J438" s="9"/>
      <c r="K438" s="9"/>
      <c r="L438" s="9"/>
      <c r="M438" s="9"/>
      <c r="N438" s="9"/>
    </row>
    <row r="439" spans="2:18">
      <c r="J439" s="9"/>
      <c r="K439" s="9"/>
      <c r="L439" s="9"/>
      <c r="M439" s="9"/>
      <c r="N439" s="9"/>
    </row>
    <row r="440" spans="2:18">
      <c r="J440" s="9"/>
      <c r="K440" s="9"/>
      <c r="L440" s="9"/>
      <c r="M440" s="9"/>
      <c r="N440" s="9"/>
    </row>
    <row r="441" spans="2:18">
      <c r="J441" s="9"/>
      <c r="K441" s="9"/>
      <c r="L441" s="9"/>
      <c r="M441" s="9"/>
      <c r="N441" s="9"/>
    </row>
    <row r="442" spans="2:18">
      <c r="J442" s="9"/>
      <c r="K442" s="9"/>
      <c r="L442" s="9"/>
      <c r="M442" s="9"/>
      <c r="N442" s="9"/>
    </row>
    <row r="443" spans="2:18">
      <c r="J443" s="9"/>
      <c r="K443" s="9"/>
      <c r="L443" s="9"/>
      <c r="M443" s="9"/>
      <c r="N443" s="9"/>
    </row>
    <row r="444" spans="2:18">
      <c r="J444" s="9"/>
      <c r="K444" s="9"/>
      <c r="L444" s="9"/>
      <c r="M444" s="9"/>
      <c r="N444" s="9"/>
    </row>
    <row r="445" spans="2:18">
      <c r="J445" s="9"/>
      <c r="K445" s="9"/>
      <c r="L445" s="9"/>
      <c r="M445" s="9"/>
      <c r="N445" s="9"/>
    </row>
    <row r="446" spans="2:18">
      <c r="J446" s="9"/>
      <c r="K446" s="9"/>
      <c r="L446" s="9"/>
      <c r="M446" s="9"/>
      <c r="N446" s="9"/>
    </row>
    <row r="447" spans="2:18">
      <c r="J447" s="9"/>
      <c r="K447" s="9"/>
      <c r="L447" s="9"/>
      <c r="M447" s="9"/>
      <c r="N447" s="9"/>
    </row>
    <row r="448" spans="2:18">
      <c r="J448" s="9"/>
      <c r="K448" s="9"/>
      <c r="L448" s="9"/>
      <c r="M448" s="9"/>
      <c r="N448" s="9"/>
    </row>
    <row r="449" spans="10:14">
      <c r="J449" s="9"/>
      <c r="K449" s="9"/>
      <c r="L449" s="9"/>
      <c r="M449" s="9"/>
      <c r="N449" s="9"/>
    </row>
    <row r="450" spans="10:14">
      <c r="J450" s="9"/>
      <c r="K450" s="9"/>
      <c r="L450" s="9"/>
      <c r="M450" s="9"/>
      <c r="N450" s="9"/>
    </row>
  </sheetData>
  <sheetProtection algorithmName="SHA-512" hashValue="KjfCCwf1gVESGaCWkazuZDwbemJk6F/2z5+aBwa1/ohaVNJcyp8p1xHU90lWNtcojf/aJ4DJjMPGT3D98BKx4A==" saltValue="i8hs2ptAVQM4lxMJ9roeeQ==" spinCount="100000" sheet="1" objects="1" scenarios="1"/>
  <mergeCells count="67">
    <mergeCell ref="L8:N12"/>
    <mergeCell ref="B14:N14"/>
    <mergeCell ref="B1:B2"/>
    <mergeCell ref="C1:C2"/>
    <mergeCell ref="D1:D2"/>
    <mergeCell ref="E1:E2"/>
    <mergeCell ref="F1:I1"/>
    <mergeCell ref="J1:M1"/>
    <mergeCell ref="N1:N2"/>
    <mergeCell ref="H5:I5"/>
    <mergeCell ref="B10:D10"/>
    <mergeCell ref="B11:D11"/>
    <mergeCell ref="B12:D12"/>
    <mergeCell ref="B8:D8"/>
    <mergeCell ref="B9:F9"/>
    <mergeCell ref="E5:F5"/>
    <mergeCell ref="B78:B89"/>
    <mergeCell ref="B90:B101"/>
    <mergeCell ref="B102:B113"/>
    <mergeCell ref="B66:B77"/>
    <mergeCell ref="C16:C17"/>
    <mergeCell ref="B18:B29"/>
    <mergeCell ref="B30:B41"/>
    <mergeCell ref="B42:B53"/>
    <mergeCell ref="B54:B65"/>
    <mergeCell ref="D16:D17"/>
    <mergeCell ref="E16:E17"/>
    <mergeCell ref="F16:I16"/>
    <mergeCell ref="B16:B17"/>
    <mergeCell ref="N16:N17"/>
    <mergeCell ref="J16:M16"/>
    <mergeCell ref="B114:B125"/>
    <mergeCell ref="B126:B137"/>
    <mergeCell ref="B282:B293"/>
    <mergeCell ref="B150:B161"/>
    <mergeCell ref="B162:B173"/>
    <mergeCell ref="B174:B185"/>
    <mergeCell ref="B186:B197"/>
    <mergeCell ref="B198:B209"/>
    <mergeCell ref="B210:B221"/>
    <mergeCell ref="B222:B233"/>
    <mergeCell ref="B234:B245"/>
    <mergeCell ref="B246:B257"/>
    <mergeCell ref="B258:B269"/>
    <mergeCell ref="B270:B281"/>
    <mergeCell ref="B138:B149"/>
    <mergeCell ref="B426:B437"/>
    <mergeCell ref="B294:B305"/>
    <mergeCell ref="B306:B317"/>
    <mergeCell ref="B318:B329"/>
    <mergeCell ref="B330:B341"/>
    <mergeCell ref="B342:B353"/>
    <mergeCell ref="B354:B365"/>
    <mergeCell ref="B366:B377"/>
    <mergeCell ref="B378:B389"/>
    <mergeCell ref="B390:B401"/>
    <mergeCell ref="B402:B413"/>
    <mergeCell ref="B414:B425"/>
    <mergeCell ref="B5:B7"/>
    <mergeCell ref="E10:F10"/>
    <mergeCell ref="E11:F11"/>
    <mergeCell ref="E12:F12"/>
    <mergeCell ref="E7:F7"/>
    <mergeCell ref="E6:F6"/>
    <mergeCell ref="C5:D5"/>
    <mergeCell ref="C6:D6"/>
    <mergeCell ref="C7:D7"/>
  </mergeCells>
  <phoneticPr fontId="2"/>
  <dataValidations count="1">
    <dataValidation type="list" allowBlank="1" showInputMessage="1" showErrorMessage="1" sqref="E8" xr:uid="{E61C9F74-572F-4CDB-A92B-0106EB3CCC64}">
      <formula1>$T$1:$T$35</formula1>
    </dataValidation>
  </dataValidations>
  <pageMargins left="0.23622047244094491" right="0.23622047244094491" top="0.35433070866141736" bottom="0.35433070866141736" header="0.31496062992125984" footer="0.11811023622047245"/>
  <pageSetup paperSize="9" scale="97" fitToHeight="0" orientation="portrait" horizontalDpi="4294967292" verticalDpi="0" r:id="rId1"/>
  <headerFooter>
    <oddFooter>&amp;C&amp;8Copyright© 2023 F&amp;&amp;S-Expert ,Inc. All Rights Reserved.&amp;R&amp;8&amp;P</oddFooter>
  </headerFooter>
  <ignoredErrors>
    <ignoredError sqref="M71 M77 M29 D29 M35 M41 D41 D53 M47 M53 M59 M65 D65 D77 F78 M83 M89 D89 M95 D101 M101 M107 M113 M119 M125 D113 D125 M131 M137 D137 F138 D149 M143 M149 M155 M161 M167 M173 D161 D173 M179 M185 M191 M197 D185 D197 F198 M20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ワークシート</vt:lpstr>
      </vt:variant>
      <vt:variant>
        <vt:i4>1</vt:i4>
      </vt:variant>
      <vt:variant>
        <vt:lpstr>グラフ</vt:lpstr>
      </vt:variant>
      <vt:variant>
        <vt:i4>1</vt:i4>
      </vt:variant>
      <vt:variant>
        <vt:lpstr>名前付き一覧</vt:lpstr>
      </vt:variant>
      <vt:variant>
        <vt:i4>1</vt:i4>
      </vt:variant>
    </vt:vector>
  </HeadingPairs>
  <TitlesOfParts>
    <vt:vector size="3" baseType="lpstr">
      <vt:lpstr>償還予定表</vt:lpstr>
      <vt:lpstr>グラフ</vt:lpstr>
      <vt:lpstr>償還予定表!Print_Area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TAKAHIRO ICHIKAWA</dc:creator>
  <cp:lastModifiedBy>TAKAHIRO ICHIKAWA</cp:lastModifiedBy>
  <cp:lastPrinted>2023-03-21T12:58:20Z</cp:lastPrinted>
  <dcterms:created xsi:type="dcterms:W3CDTF">2023-03-06T07:15:24Z</dcterms:created>
  <dcterms:modified xsi:type="dcterms:W3CDTF">2023-08-06T07:21:14Z</dcterms:modified>
</cp:coreProperties>
</file>