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仕事用\F&amp;S-E\メリーライフプランニング\住宅ローンに関する資料\償還予定表\"/>
    </mc:Choice>
  </mc:AlternateContent>
  <xr:revisionPtr revIDLastSave="0" documentId="13_ncr:1_{84E01DDA-5055-4711-A2D4-0ED62A663F76}" xr6:coauthVersionLast="47" xr6:coauthVersionMax="47" xr10:uidLastSave="{00000000-0000-0000-0000-000000000000}"/>
  <workbookProtection workbookAlgorithmName="SHA-512" workbookHashValue="22njX/XMpFUISz+zhtfTCxDSaGcQgCEaES2dOpf92rwPUOUs4Y28XzfxKMGMpEsQ37840ozJr2gHJEZbMtOZow==" workbookSaltValue="u2+t0AwQv8Vcx0CnMoZAmg==" workbookSpinCount="100000" lockStructure="1"/>
  <bookViews>
    <workbookView xWindow="-108" yWindow="-108" windowWidth="23256" windowHeight="13896" xr2:uid="{86E829A0-743E-4793-B5B2-D5A1405334F6}"/>
  </bookViews>
  <sheets>
    <sheet name="償還予定表（元利均等返済）" sheetId="2" r:id="rId1"/>
    <sheet name="グラフ（元利均等返済）" sheetId="4" r:id="rId2"/>
    <sheet name="償還予定表（元金均等返済）" sheetId="5" r:id="rId3"/>
    <sheet name="グラフ（元金均等返済）" sheetId="6" r:id="rId4"/>
  </sheets>
  <definedNames>
    <definedName name="_xlnm.Print_Area" localSheetId="0">'償還予定表（元利均等返済）'!$A$4:$O$438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6" i="5" s="1"/>
  <c r="Q5" i="5" s="1"/>
  <c r="N6" i="5" s="1"/>
  <c r="C18" i="5" s="1"/>
  <c r="L6" i="5"/>
  <c r="R17" i="5"/>
  <c r="Q17" i="5"/>
  <c r="B9" i="5"/>
  <c r="E7" i="5"/>
  <c r="R17" i="2"/>
  <c r="Q17" i="2"/>
  <c r="C19" i="5" l="1"/>
  <c r="M18" i="5"/>
  <c r="H18" i="5"/>
  <c r="Q5" i="2"/>
  <c r="I18" i="5" l="1"/>
  <c r="N18" i="5" s="1"/>
  <c r="R18" i="5"/>
  <c r="H19" i="5"/>
  <c r="R19" i="5" s="1"/>
  <c r="C20" i="5"/>
  <c r="M19" i="5"/>
  <c r="N6" i="2"/>
  <c r="C18" i="2" s="1"/>
  <c r="B9" i="2"/>
  <c r="E7" i="2"/>
  <c r="I19" i="5" l="1"/>
  <c r="N19" i="5" s="1"/>
  <c r="H20" i="5"/>
  <c r="R20" i="5" s="1"/>
  <c r="M20" i="5"/>
  <c r="C21" i="5"/>
  <c r="C19" i="2"/>
  <c r="M18" i="2"/>
  <c r="M19" i="2" s="1"/>
  <c r="M20" i="2" s="1"/>
  <c r="M21" i="2" s="1"/>
  <c r="M22" i="2" s="1"/>
  <c r="M21" i="5" l="1"/>
  <c r="H21" i="5"/>
  <c r="R21" i="5" s="1"/>
  <c r="C22" i="5"/>
  <c r="I20" i="5"/>
  <c r="N20" i="5" s="1"/>
  <c r="C20" i="2"/>
  <c r="I21" i="5" l="1"/>
  <c r="N21" i="5" s="1"/>
  <c r="M22" i="5"/>
  <c r="H22" i="5"/>
  <c r="R22" i="5" s="1"/>
  <c r="C23" i="5"/>
  <c r="C21" i="2"/>
  <c r="L23" i="5" l="1"/>
  <c r="M23" i="5" s="1"/>
  <c r="H23" i="5"/>
  <c r="C24" i="5"/>
  <c r="I22" i="5"/>
  <c r="N22" i="5" s="1"/>
  <c r="C22" i="2"/>
  <c r="R23" i="5" l="1"/>
  <c r="I23" i="5"/>
  <c r="N23" i="5" s="1"/>
  <c r="M24" i="5"/>
  <c r="H24" i="5"/>
  <c r="R24" i="5" s="1"/>
  <c r="C25" i="5"/>
  <c r="C23" i="2"/>
  <c r="I24" i="5" l="1"/>
  <c r="N24" i="5" s="1"/>
  <c r="M25" i="5"/>
  <c r="H25" i="5"/>
  <c r="R25" i="5" s="1"/>
  <c r="C26" i="5"/>
  <c r="C24" i="2"/>
  <c r="I25" i="5" l="1"/>
  <c r="N25" i="5" s="1"/>
  <c r="H26" i="5"/>
  <c r="R26" i="5" s="1"/>
  <c r="M26" i="5"/>
  <c r="C27" i="5"/>
  <c r="C25" i="2"/>
  <c r="I26" i="5" l="1"/>
  <c r="N26" i="5" s="1"/>
  <c r="M27" i="5"/>
  <c r="H27" i="5"/>
  <c r="R27" i="5" s="1"/>
  <c r="C28" i="5"/>
  <c r="C26" i="2"/>
  <c r="I27" i="5" l="1"/>
  <c r="N27" i="5" s="1"/>
  <c r="C29" i="5"/>
  <c r="H28" i="5"/>
  <c r="R28" i="5" s="1"/>
  <c r="M28" i="5"/>
  <c r="C27" i="2"/>
  <c r="I28" i="5" l="1"/>
  <c r="N28" i="5" s="1"/>
  <c r="L29" i="5"/>
  <c r="M29" i="5" s="1"/>
  <c r="C30" i="5"/>
  <c r="H29" i="5"/>
  <c r="D29" i="5"/>
  <c r="D28" i="5" s="1"/>
  <c r="B18" i="5"/>
  <c r="C28" i="2"/>
  <c r="R29" i="5" l="1"/>
  <c r="I29" i="5"/>
  <c r="N29" i="5" s="1"/>
  <c r="G29" i="5"/>
  <c r="M30" i="5"/>
  <c r="H30" i="5"/>
  <c r="R30" i="5" s="1"/>
  <c r="C31" i="5"/>
  <c r="K29" i="5"/>
  <c r="J29" i="5" s="1"/>
  <c r="D27" i="5"/>
  <c r="G28" i="5"/>
  <c r="Q28" i="5" s="1"/>
  <c r="C29" i="2"/>
  <c r="D29" i="2" l="1"/>
  <c r="D28" i="2" s="1"/>
  <c r="D27" i="2" s="1"/>
  <c r="D26" i="2" s="1"/>
  <c r="D25" i="2" s="1"/>
  <c r="D24" i="2" s="1"/>
  <c r="D23" i="2" s="1"/>
  <c r="J23" i="2" s="1"/>
  <c r="Q29" i="5"/>
  <c r="I30" i="5"/>
  <c r="N30" i="5" s="1"/>
  <c r="M31" i="5"/>
  <c r="H31" i="5"/>
  <c r="R31" i="5" s="1"/>
  <c r="C32" i="5"/>
  <c r="F28" i="5"/>
  <c r="E28" i="5" s="1"/>
  <c r="D26" i="5"/>
  <c r="G27" i="5"/>
  <c r="Q27" i="5" s="1"/>
  <c r="F29" i="5"/>
  <c r="E29" i="5" s="1"/>
  <c r="C30" i="2"/>
  <c r="B18" i="2"/>
  <c r="K23" i="2" l="1"/>
  <c r="L23" i="2" s="1"/>
  <c r="M23" i="2" s="1"/>
  <c r="K29" i="2" s="1"/>
  <c r="C31" i="2"/>
  <c r="D22" i="2"/>
  <c r="D21" i="2" s="1"/>
  <c r="D20" i="2" s="1"/>
  <c r="D19" i="2" s="1"/>
  <c r="D18" i="2" s="1"/>
  <c r="G18" i="2" s="1"/>
  <c r="Q18" i="2" s="1"/>
  <c r="C33" i="5"/>
  <c r="H32" i="5"/>
  <c r="R32" i="5" s="1"/>
  <c r="M32" i="5"/>
  <c r="I31" i="5"/>
  <c r="N31" i="5" s="1"/>
  <c r="F27" i="5"/>
  <c r="E27" i="5" s="1"/>
  <c r="D25" i="5"/>
  <c r="G26" i="5"/>
  <c r="Q26" i="5" s="1"/>
  <c r="F18" i="2"/>
  <c r="C32" i="2" l="1"/>
  <c r="I32" i="5"/>
  <c r="N32" i="5" s="1"/>
  <c r="F26" i="5"/>
  <c r="E26" i="5" s="1"/>
  <c r="D24" i="5"/>
  <c r="G25" i="5"/>
  <c r="Q25" i="5" s="1"/>
  <c r="C34" i="5"/>
  <c r="M33" i="5"/>
  <c r="H33" i="5"/>
  <c r="R33" i="5" s="1"/>
  <c r="E18" i="2"/>
  <c r="F19" i="2"/>
  <c r="C33" i="2"/>
  <c r="M24" i="2"/>
  <c r="M25" i="2" s="1"/>
  <c r="M26" i="2" s="1"/>
  <c r="M27" i="2" s="1"/>
  <c r="M28" i="2" s="1"/>
  <c r="J29" i="2" s="1"/>
  <c r="H18" i="2"/>
  <c r="R18" i="2" s="1"/>
  <c r="I33" i="5" l="1"/>
  <c r="N33" i="5" s="1"/>
  <c r="F25" i="5"/>
  <c r="E25" i="5" s="1"/>
  <c r="D23" i="5"/>
  <c r="G24" i="5"/>
  <c r="Q24" i="5" s="1"/>
  <c r="M34" i="5"/>
  <c r="C35" i="5"/>
  <c r="H34" i="5"/>
  <c r="R34" i="5" s="1"/>
  <c r="L29" i="2"/>
  <c r="E19" i="2"/>
  <c r="F20" i="2"/>
  <c r="I18" i="2"/>
  <c r="G19" i="2" s="1"/>
  <c r="Q19" i="2" s="1"/>
  <c r="C34" i="2"/>
  <c r="C36" i="5" l="1"/>
  <c r="L35" i="5"/>
  <c r="M35" i="5" s="1"/>
  <c r="H35" i="5"/>
  <c r="I34" i="5"/>
  <c r="N34" i="5" s="1"/>
  <c r="F24" i="5"/>
  <c r="E24" i="5" s="1"/>
  <c r="D22" i="5"/>
  <c r="G23" i="5"/>
  <c r="K23" i="5"/>
  <c r="J23" i="5" s="1"/>
  <c r="M29" i="2"/>
  <c r="M30" i="2" s="1"/>
  <c r="M31" i="2" s="1"/>
  <c r="M32" i="2" s="1"/>
  <c r="M33" i="2" s="1"/>
  <c r="M34" i="2" s="1"/>
  <c r="C35" i="2"/>
  <c r="N18" i="2"/>
  <c r="E20" i="2"/>
  <c r="F21" i="2"/>
  <c r="R35" i="5" l="1"/>
  <c r="Q23" i="5"/>
  <c r="F23" i="5"/>
  <c r="E23" i="5" s="1"/>
  <c r="D21" i="5"/>
  <c r="G22" i="5"/>
  <c r="Q22" i="5" s="1"/>
  <c r="I35" i="5"/>
  <c r="N35" i="5" s="1"/>
  <c r="C37" i="5"/>
  <c r="M36" i="5"/>
  <c r="H36" i="5"/>
  <c r="R36" i="5" s="1"/>
  <c r="F22" i="2"/>
  <c r="E21" i="2"/>
  <c r="J35" i="2"/>
  <c r="C36" i="2"/>
  <c r="H19" i="2"/>
  <c r="R19" i="2" s="1"/>
  <c r="I36" i="5" l="1"/>
  <c r="N36" i="5" s="1"/>
  <c r="F22" i="5"/>
  <c r="E22" i="5" s="1"/>
  <c r="D20" i="5"/>
  <c r="G21" i="5"/>
  <c r="Q21" i="5" s="1"/>
  <c r="C38" i="5"/>
  <c r="M37" i="5"/>
  <c r="H37" i="5"/>
  <c r="I37" i="5" s="1"/>
  <c r="I19" i="2"/>
  <c r="G20" i="2" s="1"/>
  <c r="Q20" i="2" s="1"/>
  <c r="C37" i="2"/>
  <c r="E22" i="2"/>
  <c r="F23" i="2"/>
  <c r="R37" i="5" l="1"/>
  <c r="N37" i="5"/>
  <c r="F21" i="5"/>
  <c r="E21" i="5" s="1"/>
  <c r="D19" i="5"/>
  <c r="G20" i="5"/>
  <c r="C39" i="5"/>
  <c r="H38" i="5"/>
  <c r="I38" i="5" s="1"/>
  <c r="M38" i="5"/>
  <c r="F24" i="2"/>
  <c r="E23" i="2"/>
  <c r="C38" i="2"/>
  <c r="N19" i="2"/>
  <c r="R38" i="5" l="1"/>
  <c r="N38" i="5"/>
  <c r="Q20" i="5"/>
  <c r="F20" i="5"/>
  <c r="E20" i="5" s="1"/>
  <c r="D18" i="5"/>
  <c r="G18" i="5" s="1"/>
  <c r="G19" i="5"/>
  <c r="C40" i="5"/>
  <c r="M39" i="5"/>
  <c r="H39" i="5"/>
  <c r="R39" i="5" s="1"/>
  <c r="H20" i="2"/>
  <c r="R20" i="2" s="1"/>
  <c r="C39" i="2"/>
  <c r="E24" i="2"/>
  <c r="F25" i="2"/>
  <c r="I39" i="5" l="1"/>
  <c r="N39" i="5" s="1"/>
  <c r="F18" i="5"/>
  <c r="E18" i="5" s="1"/>
  <c r="Q18" i="5"/>
  <c r="C41" i="5"/>
  <c r="M40" i="5"/>
  <c r="H40" i="5"/>
  <c r="R40" i="5" s="1"/>
  <c r="Q19" i="5"/>
  <c r="F19" i="5"/>
  <c r="E19" i="5" s="1"/>
  <c r="I20" i="2"/>
  <c r="G21" i="2" s="1"/>
  <c r="Q21" i="2" s="1"/>
  <c r="E25" i="2"/>
  <c r="F26" i="2"/>
  <c r="C40" i="2"/>
  <c r="I40" i="5" l="1"/>
  <c r="N40" i="5" s="1"/>
  <c r="H41" i="5"/>
  <c r="C42" i="5"/>
  <c r="D41" i="5"/>
  <c r="D40" i="5" s="1"/>
  <c r="L41" i="5"/>
  <c r="M41" i="5" s="1"/>
  <c r="B30" i="5"/>
  <c r="N20" i="2"/>
  <c r="F27" i="2"/>
  <c r="E26" i="2"/>
  <c r="C41" i="2"/>
  <c r="R41" i="5" l="1"/>
  <c r="I41" i="5"/>
  <c r="N41" i="5" s="1"/>
  <c r="K41" i="5"/>
  <c r="J41" i="5" s="1"/>
  <c r="C43" i="5"/>
  <c r="H42" i="5"/>
  <c r="R42" i="5" s="1"/>
  <c r="M42" i="5"/>
  <c r="G41" i="5"/>
  <c r="D39" i="5"/>
  <c r="G40" i="5"/>
  <c r="Q40" i="5" s="1"/>
  <c r="C42" i="2"/>
  <c r="D41" i="2"/>
  <c r="D40" i="2" s="1"/>
  <c r="D39" i="2" s="1"/>
  <c r="D38" i="2" s="1"/>
  <c r="D37" i="2" s="1"/>
  <c r="D36" i="2" s="1"/>
  <c r="D35" i="2" s="1"/>
  <c r="K35" i="2" s="1"/>
  <c r="B30" i="2"/>
  <c r="F28" i="2"/>
  <c r="E27" i="2"/>
  <c r="H21" i="2"/>
  <c r="R21" i="2" s="1"/>
  <c r="Q41" i="5" l="1"/>
  <c r="I42" i="5"/>
  <c r="N42" i="5" s="1"/>
  <c r="C44" i="5"/>
  <c r="M43" i="5"/>
  <c r="H43" i="5"/>
  <c r="R43" i="5" s="1"/>
  <c r="F41" i="5"/>
  <c r="E41" i="5" s="1"/>
  <c r="F40" i="5"/>
  <c r="E40" i="5" s="1"/>
  <c r="D38" i="5"/>
  <c r="G39" i="5"/>
  <c r="Q39" i="5" s="1"/>
  <c r="L35" i="2"/>
  <c r="M35" i="2" s="1"/>
  <c r="K41" i="2" s="1"/>
  <c r="D34" i="2"/>
  <c r="D33" i="2" s="1"/>
  <c r="D32" i="2" s="1"/>
  <c r="D31" i="2" s="1"/>
  <c r="D30" i="2" s="1"/>
  <c r="C43" i="2"/>
  <c r="E28" i="2"/>
  <c r="I21" i="2"/>
  <c r="G22" i="2" s="1"/>
  <c r="Q22" i="2" s="1"/>
  <c r="I43" i="5" l="1"/>
  <c r="N43" i="5" s="1"/>
  <c r="C45" i="5"/>
  <c r="M44" i="5"/>
  <c r="H44" i="5"/>
  <c r="R44" i="5" s="1"/>
  <c r="F39" i="5"/>
  <c r="E39" i="5" s="1"/>
  <c r="D37" i="5"/>
  <c r="G38" i="5"/>
  <c r="Q38" i="5" s="1"/>
  <c r="N21" i="2"/>
  <c r="C44" i="2"/>
  <c r="M36" i="2"/>
  <c r="M37" i="2" s="1"/>
  <c r="M38" i="2" s="1"/>
  <c r="M39" i="2" s="1"/>
  <c r="M40" i="2" s="1"/>
  <c r="J41" i="2" s="1"/>
  <c r="I44" i="5" l="1"/>
  <c r="N44" i="5" s="1"/>
  <c r="H45" i="5"/>
  <c r="R45" i="5" s="1"/>
  <c r="C46" i="5"/>
  <c r="M45" i="5"/>
  <c r="F38" i="5"/>
  <c r="E38" i="5" s="1"/>
  <c r="D36" i="5"/>
  <c r="G37" i="5"/>
  <c r="Q37" i="5" s="1"/>
  <c r="L41" i="2"/>
  <c r="C45" i="2"/>
  <c r="H22" i="2"/>
  <c r="R22" i="2" s="1"/>
  <c r="I45" i="5" l="1"/>
  <c r="N45" i="5" s="1"/>
  <c r="F37" i="5"/>
  <c r="E37" i="5" s="1"/>
  <c r="M46" i="5"/>
  <c r="H46" i="5"/>
  <c r="R46" i="5" s="1"/>
  <c r="C47" i="5"/>
  <c r="D35" i="5"/>
  <c r="G36" i="5"/>
  <c r="Q36" i="5" s="1"/>
  <c r="M41" i="2"/>
  <c r="M42" i="2" s="1"/>
  <c r="M43" i="2" s="1"/>
  <c r="M44" i="2" s="1"/>
  <c r="M45" i="2" s="1"/>
  <c r="C46" i="2"/>
  <c r="I22" i="2"/>
  <c r="G23" i="2" s="1"/>
  <c r="Q23" i="2" s="1"/>
  <c r="I46" i="5" l="1"/>
  <c r="N46" i="5" s="1"/>
  <c r="H47" i="5"/>
  <c r="C48" i="5"/>
  <c r="L47" i="5"/>
  <c r="M47" i="5" s="1"/>
  <c r="F36" i="5"/>
  <c r="E36" i="5" s="1"/>
  <c r="D34" i="5"/>
  <c r="G35" i="5"/>
  <c r="K35" i="5"/>
  <c r="J35" i="5" s="1"/>
  <c r="N22" i="2"/>
  <c r="M46" i="2"/>
  <c r="C47" i="2"/>
  <c r="Q35" i="5" l="1"/>
  <c r="R47" i="5"/>
  <c r="I47" i="5"/>
  <c r="N47" i="5" s="1"/>
  <c r="F35" i="5"/>
  <c r="E35" i="5" s="1"/>
  <c r="H48" i="5"/>
  <c r="C49" i="5"/>
  <c r="M48" i="5"/>
  <c r="D33" i="5"/>
  <c r="G34" i="5"/>
  <c r="Q34" i="5" s="1"/>
  <c r="J47" i="2"/>
  <c r="C48" i="2"/>
  <c r="H23" i="2"/>
  <c r="R23" i="2" s="1"/>
  <c r="I48" i="5" l="1"/>
  <c r="N48" i="5" s="1"/>
  <c r="R48" i="5"/>
  <c r="M49" i="5"/>
  <c r="H49" i="5"/>
  <c r="I49" i="5" s="1"/>
  <c r="C50" i="5"/>
  <c r="F34" i="5"/>
  <c r="E34" i="5" s="1"/>
  <c r="D32" i="5"/>
  <c r="G33" i="5"/>
  <c r="Q33" i="5" s="1"/>
  <c r="C49" i="2"/>
  <c r="I23" i="2"/>
  <c r="G24" i="2" s="1"/>
  <c r="Q24" i="2" s="1"/>
  <c r="R49" i="5" l="1"/>
  <c r="N49" i="5"/>
  <c r="M50" i="5"/>
  <c r="H50" i="5"/>
  <c r="I50" i="5" s="1"/>
  <c r="C51" i="5"/>
  <c r="F33" i="5"/>
  <c r="E33" i="5" s="1"/>
  <c r="D31" i="5"/>
  <c r="G32" i="5"/>
  <c r="Q32" i="5" s="1"/>
  <c r="N23" i="2"/>
  <c r="C50" i="2"/>
  <c r="R50" i="5" l="1"/>
  <c r="N50" i="5"/>
  <c r="M51" i="5"/>
  <c r="H51" i="5"/>
  <c r="I51" i="5" s="1"/>
  <c r="C52" i="5"/>
  <c r="F32" i="5"/>
  <c r="E32" i="5" s="1"/>
  <c r="D30" i="5"/>
  <c r="G30" i="5" s="1"/>
  <c r="Q30" i="5" s="1"/>
  <c r="G31" i="5"/>
  <c r="Q31" i="5" s="1"/>
  <c r="C51" i="2"/>
  <c r="H24" i="2"/>
  <c r="R24" i="2" s="1"/>
  <c r="R51" i="5" l="1"/>
  <c r="N51" i="5"/>
  <c r="M52" i="5"/>
  <c r="H52" i="5"/>
  <c r="R52" i="5" s="1"/>
  <c r="C53" i="5"/>
  <c r="F31" i="5"/>
  <c r="E31" i="5" s="1"/>
  <c r="F30" i="5"/>
  <c r="E30" i="5" s="1"/>
  <c r="C52" i="2"/>
  <c r="I24" i="2"/>
  <c r="G25" i="2" s="1"/>
  <c r="Q25" i="2" s="1"/>
  <c r="I52" i="5" l="1"/>
  <c r="N52" i="5" s="1"/>
  <c r="L53" i="5"/>
  <c r="M53" i="5" s="1"/>
  <c r="H53" i="5"/>
  <c r="D53" i="5"/>
  <c r="D52" i="5" s="1"/>
  <c r="C54" i="5"/>
  <c r="B42" i="5"/>
  <c r="N24" i="2"/>
  <c r="C53" i="2"/>
  <c r="R53" i="5" l="1"/>
  <c r="I53" i="5"/>
  <c r="N53" i="5" s="1"/>
  <c r="D51" i="5"/>
  <c r="G52" i="5"/>
  <c r="Q52" i="5" s="1"/>
  <c r="K53" i="5"/>
  <c r="J53" i="5" s="1"/>
  <c r="G53" i="5"/>
  <c r="M54" i="5"/>
  <c r="H54" i="5"/>
  <c r="R54" i="5" s="1"/>
  <c r="C55" i="5"/>
  <c r="C54" i="2"/>
  <c r="B42" i="2"/>
  <c r="D53" i="2"/>
  <c r="D52" i="2" s="1"/>
  <c r="D51" i="2" s="1"/>
  <c r="D50" i="2" s="1"/>
  <c r="D49" i="2" s="1"/>
  <c r="D48" i="2" s="1"/>
  <c r="D47" i="2" s="1"/>
  <c r="K47" i="2" s="1"/>
  <c r="L47" i="2" s="1"/>
  <c r="H25" i="2"/>
  <c r="R25" i="2" s="1"/>
  <c r="Q53" i="5" l="1"/>
  <c r="F52" i="5"/>
  <c r="E52" i="5" s="1"/>
  <c r="I54" i="5"/>
  <c r="N54" i="5" s="1"/>
  <c r="F53" i="5"/>
  <c r="E53" i="5" s="1"/>
  <c r="M55" i="5"/>
  <c r="C56" i="5"/>
  <c r="H55" i="5"/>
  <c r="I55" i="5" s="1"/>
  <c r="N55" i="5" s="1"/>
  <c r="D50" i="5"/>
  <c r="G51" i="5"/>
  <c r="Q51" i="5" s="1"/>
  <c r="C55" i="2"/>
  <c r="I25" i="2"/>
  <c r="G26" i="2" s="1"/>
  <c r="Q26" i="2" s="1"/>
  <c r="D46" i="2"/>
  <c r="D45" i="2" s="1"/>
  <c r="D44" i="2" s="1"/>
  <c r="D43" i="2" s="1"/>
  <c r="D42" i="2" s="1"/>
  <c r="M47" i="2"/>
  <c r="K53" i="2" s="1"/>
  <c r="R55" i="5" l="1"/>
  <c r="C57" i="5"/>
  <c r="M56" i="5"/>
  <c r="H56" i="5"/>
  <c r="R56" i="5" s="1"/>
  <c r="F51" i="5"/>
  <c r="E51" i="5" s="1"/>
  <c r="D49" i="5"/>
  <c r="G50" i="5"/>
  <c r="Q50" i="5" s="1"/>
  <c r="N25" i="2"/>
  <c r="M48" i="2"/>
  <c r="M49" i="2" s="1"/>
  <c r="M50" i="2" s="1"/>
  <c r="M51" i="2" s="1"/>
  <c r="M52" i="2" s="1"/>
  <c r="J53" i="2" s="1"/>
  <c r="C56" i="2"/>
  <c r="I56" i="5" l="1"/>
  <c r="N56" i="5" s="1"/>
  <c r="C58" i="5"/>
  <c r="H57" i="5"/>
  <c r="R57" i="5" s="1"/>
  <c r="M57" i="5"/>
  <c r="F50" i="5"/>
  <c r="E50" i="5" s="1"/>
  <c r="D48" i="5"/>
  <c r="G49" i="5"/>
  <c r="Q49" i="5" s="1"/>
  <c r="L53" i="2"/>
  <c r="H26" i="2"/>
  <c r="R26" i="2" s="1"/>
  <c r="C57" i="2"/>
  <c r="C59" i="5" l="1"/>
  <c r="H58" i="5"/>
  <c r="R58" i="5" s="1"/>
  <c r="M58" i="5"/>
  <c r="I57" i="5"/>
  <c r="N57" i="5" s="1"/>
  <c r="F49" i="5"/>
  <c r="E49" i="5" s="1"/>
  <c r="D47" i="5"/>
  <c r="G48" i="5"/>
  <c r="Q48" i="5" s="1"/>
  <c r="C58" i="2"/>
  <c r="I26" i="2"/>
  <c r="G27" i="2" s="1"/>
  <c r="Q27" i="2" s="1"/>
  <c r="I58" i="5" l="1"/>
  <c r="N58" i="5" s="1"/>
  <c r="F48" i="5"/>
  <c r="E48" i="5" s="1"/>
  <c r="D46" i="5"/>
  <c r="K47" i="5"/>
  <c r="J47" i="5" s="1"/>
  <c r="G47" i="5"/>
  <c r="L59" i="5"/>
  <c r="H59" i="5"/>
  <c r="C60" i="5"/>
  <c r="C59" i="2"/>
  <c r="N26" i="2"/>
  <c r="R59" i="5" l="1"/>
  <c r="Q47" i="5"/>
  <c r="I59" i="5"/>
  <c r="D45" i="5"/>
  <c r="G46" i="5"/>
  <c r="Q46" i="5" s="1"/>
  <c r="M59" i="5"/>
  <c r="M60" i="5" s="1"/>
  <c r="C61" i="5"/>
  <c r="H60" i="5"/>
  <c r="R60" i="5" s="1"/>
  <c r="F47" i="5"/>
  <c r="E47" i="5" s="1"/>
  <c r="H27" i="2"/>
  <c r="R27" i="2" s="1"/>
  <c r="C60" i="2"/>
  <c r="N59" i="5" l="1"/>
  <c r="I60" i="5"/>
  <c r="N60" i="5" s="1"/>
  <c r="C62" i="5"/>
  <c r="H61" i="5"/>
  <c r="R61" i="5" s="1"/>
  <c r="M61" i="5"/>
  <c r="D44" i="5"/>
  <c r="G45" i="5"/>
  <c r="Q45" i="5" s="1"/>
  <c r="F46" i="5"/>
  <c r="E46" i="5" s="1"/>
  <c r="C61" i="2"/>
  <c r="I27" i="2"/>
  <c r="G28" i="2" s="1"/>
  <c r="Q28" i="2" s="1"/>
  <c r="I61" i="5" l="1"/>
  <c r="N61" i="5" s="1"/>
  <c r="F45" i="5"/>
  <c r="E45" i="5" s="1"/>
  <c r="D43" i="5"/>
  <c r="G44" i="5"/>
  <c r="Q44" i="5" s="1"/>
  <c r="C63" i="5"/>
  <c r="M62" i="5"/>
  <c r="H62" i="5"/>
  <c r="I62" i="5" s="1"/>
  <c r="N27" i="2"/>
  <c r="C62" i="2"/>
  <c r="R62" i="5" l="1"/>
  <c r="N62" i="5"/>
  <c r="F44" i="5"/>
  <c r="E44" i="5" s="1"/>
  <c r="C64" i="5"/>
  <c r="M63" i="5"/>
  <c r="H63" i="5"/>
  <c r="I63" i="5" s="1"/>
  <c r="D42" i="5"/>
  <c r="G42" i="5" s="1"/>
  <c r="Q42" i="5" s="1"/>
  <c r="G43" i="5"/>
  <c r="Q43" i="5" s="1"/>
  <c r="C63" i="2"/>
  <c r="H28" i="2"/>
  <c r="R28" i="2" s="1"/>
  <c r="R63" i="5" l="1"/>
  <c r="N63" i="5"/>
  <c r="C65" i="5"/>
  <c r="H64" i="5"/>
  <c r="R64" i="5" s="1"/>
  <c r="M64" i="5"/>
  <c r="F43" i="5"/>
  <c r="E43" i="5" s="1"/>
  <c r="F42" i="5"/>
  <c r="E42" i="5" s="1"/>
  <c r="I28" i="2"/>
  <c r="C64" i="2"/>
  <c r="I64" i="5" l="1"/>
  <c r="N64" i="5" s="1"/>
  <c r="C66" i="5"/>
  <c r="D65" i="5"/>
  <c r="D64" i="5" s="1"/>
  <c r="H65" i="5"/>
  <c r="L65" i="5"/>
  <c r="M65" i="5" s="1"/>
  <c r="B54" i="5"/>
  <c r="G29" i="2"/>
  <c r="Q29" i="2" s="1"/>
  <c r="N28" i="2"/>
  <c r="C65" i="2"/>
  <c r="R65" i="5" l="1"/>
  <c r="G65" i="5"/>
  <c r="D63" i="5"/>
  <c r="G64" i="5"/>
  <c r="Q64" i="5" s="1"/>
  <c r="I65" i="5"/>
  <c r="N65" i="5" s="1"/>
  <c r="K65" i="5"/>
  <c r="J65" i="5" s="1"/>
  <c r="C67" i="5"/>
  <c r="M66" i="5"/>
  <c r="H66" i="5"/>
  <c r="R66" i="5" s="1"/>
  <c r="F29" i="2"/>
  <c r="B54" i="2"/>
  <c r="C66" i="2"/>
  <c r="D65" i="2"/>
  <c r="D64" i="2" s="1"/>
  <c r="D63" i="2" s="1"/>
  <c r="D62" i="2" s="1"/>
  <c r="D61" i="2" s="1"/>
  <c r="D60" i="2" s="1"/>
  <c r="D59" i="2" s="1"/>
  <c r="F65" i="5" l="1"/>
  <c r="E65" i="5" s="1"/>
  <c r="Q65" i="5"/>
  <c r="F64" i="5"/>
  <c r="E64" i="5" s="1"/>
  <c r="I66" i="5"/>
  <c r="N66" i="5" s="1"/>
  <c r="D62" i="5"/>
  <c r="G63" i="5"/>
  <c r="Q63" i="5" s="1"/>
  <c r="C68" i="5"/>
  <c r="M67" i="5"/>
  <c r="H67" i="5"/>
  <c r="R67" i="5" s="1"/>
  <c r="E29" i="2"/>
  <c r="F30" i="2"/>
  <c r="H29" i="2"/>
  <c r="R29" i="2" s="1"/>
  <c r="D58" i="2"/>
  <c r="D57" i="2" s="1"/>
  <c r="D56" i="2" s="1"/>
  <c r="D55" i="2" s="1"/>
  <c r="D54" i="2" s="1"/>
  <c r="C67" i="2"/>
  <c r="D61" i="5" l="1"/>
  <c r="G62" i="5"/>
  <c r="Q62" i="5" s="1"/>
  <c r="M68" i="5"/>
  <c r="H68" i="5"/>
  <c r="R68" i="5" s="1"/>
  <c r="C69" i="5"/>
  <c r="F63" i="5"/>
  <c r="E63" i="5" s="1"/>
  <c r="I67" i="5"/>
  <c r="N67" i="5" s="1"/>
  <c r="I29" i="2"/>
  <c r="G30" i="2" s="1"/>
  <c r="Q30" i="2" s="1"/>
  <c r="E30" i="2"/>
  <c r="F31" i="2"/>
  <c r="C68" i="2"/>
  <c r="I68" i="5" l="1"/>
  <c r="N68" i="5" s="1"/>
  <c r="C70" i="5"/>
  <c r="M69" i="5"/>
  <c r="H69" i="5"/>
  <c r="R69" i="5" s="1"/>
  <c r="F62" i="5"/>
  <c r="E62" i="5" s="1"/>
  <c r="D60" i="5"/>
  <c r="G61" i="5"/>
  <c r="Q61" i="5" s="1"/>
  <c r="N29" i="2"/>
  <c r="E31" i="2"/>
  <c r="F32" i="2"/>
  <c r="C69" i="2"/>
  <c r="H30" i="2"/>
  <c r="R30" i="2" s="1"/>
  <c r="I69" i="5" l="1"/>
  <c r="N69" i="5" s="1"/>
  <c r="M70" i="5"/>
  <c r="H70" i="5"/>
  <c r="R70" i="5" s="1"/>
  <c r="C71" i="5"/>
  <c r="F61" i="5"/>
  <c r="E61" i="5" s="1"/>
  <c r="D59" i="5"/>
  <c r="G60" i="5"/>
  <c r="Q60" i="5" s="1"/>
  <c r="F33" i="2"/>
  <c r="E32" i="2"/>
  <c r="I30" i="2"/>
  <c r="G31" i="2" s="1"/>
  <c r="Q31" i="2" s="1"/>
  <c r="C70" i="2"/>
  <c r="I70" i="5" l="1"/>
  <c r="N70" i="5" s="1"/>
  <c r="F60" i="5"/>
  <c r="E60" i="5" s="1"/>
  <c r="H71" i="5"/>
  <c r="C72" i="5"/>
  <c r="L71" i="5"/>
  <c r="D58" i="5"/>
  <c r="K59" i="5"/>
  <c r="J59" i="5" s="1"/>
  <c r="G59" i="5"/>
  <c r="E33" i="2"/>
  <c r="F34" i="2"/>
  <c r="C71" i="2"/>
  <c r="N30" i="2"/>
  <c r="Q59" i="5" l="1"/>
  <c r="R71" i="5"/>
  <c r="I71" i="5"/>
  <c r="F59" i="5"/>
  <c r="E59" i="5" s="1"/>
  <c r="D57" i="5"/>
  <c r="G58" i="5"/>
  <c r="Q58" i="5" s="1"/>
  <c r="M71" i="5"/>
  <c r="C73" i="5"/>
  <c r="H72" i="5"/>
  <c r="R72" i="5" s="1"/>
  <c r="E34" i="2"/>
  <c r="F35" i="2"/>
  <c r="H31" i="2"/>
  <c r="R31" i="2" s="1"/>
  <c r="C72" i="2"/>
  <c r="N71" i="5" l="1"/>
  <c r="D56" i="5"/>
  <c r="G57" i="5"/>
  <c r="Q57" i="5" s="1"/>
  <c r="C74" i="5"/>
  <c r="H73" i="5"/>
  <c r="R73" i="5" s="1"/>
  <c r="F58" i="5"/>
  <c r="E58" i="5" s="1"/>
  <c r="I72" i="5"/>
  <c r="M72" i="5"/>
  <c r="M73" i="5" s="1"/>
  <c r="M53" i="2"/>
  <c r="J59" i="2"/>
  <c r="J65" i="2" s="1"/>
  <c r="F36" i="2"/>
  <c r="E35" i="2"/>
  <c r="C73" i="2"/>
  <c r="I31" i="2"/>
  <c r="G32" i="2" s="1"/>
  <c r="Q32" i="2" s="1"/>
  <c r="I73" i="5" l="1"/>
  <c r="N73" i="5" s="1"/>
  <c r="N72" i="5"/>
  <c r="H74" i="5"/>
  <c r="R74" i="5" s="1"/>
  <c r="C75" i="5"/>
  <c r="M74" i="5"/>
  <c r="F57" i="5"/>
  <c r="E57" i="5" s="1"/>
  <c r="D55" i="5"/>
  <c r="G56" i="5"/>
  <c r="Q56" i="5" s="1"/>
  <c r="E36" i="2"/>
  <c r="F37" i="2"/>
  <c r="M54" i="2"/>
  <c r="M55" i="2" s="1"/>
  <c r="M56" i="2" s="1"/>
  <c r="M57" i="2" s="1"/>
  <c r="M58" i="2" s="1"/>
  <c r="K59" i="2"/>
  <c r="L59" i="2" s="1"/>
  <c r="M59" i="2" s="1"/>
  <c r="K65" i="2" s="1"/>
  <c r="L65" i="2" s="1"/>
  <c r="N31" i="2"/>
  <c r="C74" i="2"/>
  <c r="I74" i="5" l="1"/>
  <c r="N74" i="5" s="1"/>
  <c r="H75" i="5"/>
  <c r="R75" i="5" s="1"/>
  <c r="C76" i="5"/>
  <c r="M75" i="5"/>
  <c r="F56" i="5"/>
  <c r="E56" i="5" s="1"/>
  <c r="D54" i="5"/>
  <c r="G54" i="5" s="1"/>
  <c r="Q54" i="5" s="1"/>
  <c r="G55" i="5"/>
  <c r="Q55" i="5" s="1"/>
  <c r="M60" i="2"/>
  <c r="M61" i="2" s="1"/>
  <c r="M62" i="2" s="1"/>
  <c r="M63" i="2" s="1"/>
  <c r="M64" i="2" s="1"/>
  <c r="F38" i="2"/>
  <c r="E37" i="2"/>
  <c r="C75" i="2"/>
  <c r="H32" i="2"/>
  <c r="R32" i="2" s="1"/>
  <c r="I75" i="5" l="1"/>
  <c r="N75" i="5" s="1"/>
  <c r="M76" i="5"/>
  <c r="H76" i="5"/>
  <c r="C77" i="5"/>
  <c r="F55" i="5"/>
  <c r="E55" i="5" s="1"/>
  <c r="F54" i="5"/>
  <c r="E54" i="5" s="1"/>
  <c r="F39" i="2"/>
  <c r="E38" i="2"/>
  <c r="C76" i="2"/>
  <c r="I32" i="2"/>
  <c r="G33" i="2" s="1"/>
  <c r="Q33" i="2" s="1"/>
  <c r="I76" i="5" l="1"/>
  <c r="N76" i="5" s="1"/>
  <c r="R76" i="5"/>
  <c r="H77" i="5"/>
  <c r="L77" i="5"/>
  <c r="D77" i="5"/>
  <c r="D76" i="5" s="1"/>
  <c r="C78" i="5"/>
  <c r="B66" i="5"/>
  <c r="F40" i="2"/>
  <c r="E39" i="2"/>
  <c r="C77" i="2"/>
  <c r="N32" i="2"/>
  <c r="I77" i="5" l="1"/>
  <c r="R77" i="5"/>
  <c r="G77" i="5"/>
  <c r="M77" i="5"/>
  <c r="M78" i="5" s="1"/>
  <c r="H78" i="5"/>
  <c r="R78" i="5" s="1"/>
  <c r="C79" i="5"/>
  <c r="D75" i="5"/>
  <c r="G76" i="5"/>
  <c r="Q76" i="5" s="1"/>
  <c r="K77" i="5"/>
  <c r="E40" i="2"/>
  <c r="C78" i="2"/>
  <c r="D77" i="2"/>
  <c r="D76" i="2" s="1"/>
  <c r="D75" i="2" s="1"/>
  <c r="D74" i="2" s="1"/>
  <c r="D73" i="2" s="1"/>
  <c r="D72" i="2" s="1"/>
  <c r="D71" i="2" s="1"/>
  <c r="B66" i="2"/>
  <c r="H33" i="2"/>
  <c r="R33" i="2" s="1"/>
  <c r="F77" i="5" l="1"/>
  <c r="Q77" i="5"/>
  <c r="I78" i="5"/>
  <c r="N78" i="5" s="1"/>
  <c r="H79" i="5"/>
  <c r="R79" i="5" s="1"/>
  <c r="C80" i="5"/>
  <c r="M79" i="5"/>
  <c r="J77" i="5"/>
  <c r="E77" i="5" s="1"/>
  <c r="N77" i="5"/>
  <c r="F76" i="5"/>
  <c r="E76" i="5" s="1"/>
  <c r="D74" i="5"/>
  <c r="G75" i="5"/>
  <c r="Q75" i="5" s="1"/>
  <c r="D70" i="2"/>
  <c r="D69" i="2" s="1"/>
  <c r="D68" i="2" s="1"/>
  <c r="D67" i="2" s="1"/>
  <c r="D66" i="2" s="1"/>
  <c r="C79" i="2"/>
  <c r="I33" i="2"/>
  <c r="G34" i="2" s="1"/>
  <c r="Q34" i="2" s="1"/>
  <c r="I79" i="5" l="1"/>
  <c r="N79" i="5" s="1"/>
  <c r="F75" i="5"/>
  <c r="E75" i="5" s="1"/>
  <c r="M80" i="5"/>
  <c r="H80" i="5"/>
  <c r="R80" i="5" s="1"/>
  <c r="C81" i="5"/>
  <c r="D73" i="5"/>
  <c r="G74" i="5"/>
  <c r="Q74" i="5" s="1"/>
  <c r="N33" i="2"/>
  <c r="C80" i="2"/>
  <c r="I80" i="5" l="1"/>
  <c r="N80" i="5" s="1"/>
  <c r="M81" i="5"/>
  <c r="H81" i="5"/>
  <c r="C82" i="5"/>
  <c r="F74" i="5"/>
  <c r="E74" i="5" s="1"/>
  <c r="D72" i="5"/>
  <c r="G73" i="5"/>
  <c r="Q73" i="5" s="1"/>
  <c r="C81" i="2"/>
  <c r="H34" i="2"/>
  <c r="R34" i="2" s="1"/>
  <c r="I81" i="5" l="1"/>
  <c r="N81" i="5" s="1"/>
  <c r="R81" i="5"/>
  <c r="M82" i="5"/>
  <c r="H82" i="5"/>
  <c r="I82" i="5" s="1"/>
  <c r="C83" i="5"/>
  <c r="F73" i="5"/>
  <c r="E73" i="5" s="1"/>
  <c r="D71" i="5"/>
  <c r="G72" i="5"/>
  <c r="Q72" i="5" s="1"/>
  <c r="I34" i="2"/>
  <c r="G35" i="2" s="1"/>
  <c r="Q35" i="2" s="1"/>
  <c r="C82" i="2"/>
  <c r="R82" i="5" l="1"/>
  <c r="N82" i="5"/>
  <c r="L83" i="5"/>
  <c r="M83" i="5" s="1"/>
  <c r="C84" i="5"/>
  <c r="H83" i="5"/>
  <c r="I83" i="5" s="1"/>
  <c r="F72" i="5"/>
  <c r="E72" i="5" s="1"/>
  <c r="D70" i="5"/>
  <c r="K71" i="5"/>
  <c r="J71" i="5" s="1"/>
  <c r="G71" i="5"/>
  <c r="C83" i="2"/>
  <c r="N34" i="2"/>
  <c r="Q71" i="5" l="1"/>
  <c r="R83" i="5"/>
  <c r="N83" i="5"/>
  <c r="M84" i="5"/>
  <c r="H84" i="5"/>
  <c r="I84" i="5" s="1"/>
  <c r="C85" i="5"/>
  <c r="D69" i="5"/>
  <c r="G70" i="5"/>
  <c r="Q70" i="5" s="1"/>
  <c r="F71" i="5"/>
  <c r="E71" i="5" s="1"/>
  <c r="H35" i="2"/>
  <c r="R35" i="2" s="1"/>
  <c r="C84" i="2"/>
  <c r="R84" i="5" l="1"/>
  <c r="N84" i="5"/>
  <c r="D68" i="5"/>
  <c r="G69" i="5"/>
  <c r="Q69" i="5" s="1"/>
  <c r="F70" i="5"/>
  <c r="E70" i="5" s="1"/>
  <c r="M85" i="5"/>
  <c r="H85" i="5"/>
  <c r="I85" i="5" s="1"/>
  <c r="C86" i="5"/>
  <c r="I35" i="2"/>
  <c r="G36" i="2" s="1"/>
  <c r="Q36" i="2" s="1"/>
  <c r="C85" i="2"/>
  <c r="R85" i="5" l="1"/>
  <c r="N85" i="5"/>
  <c r="M86" i="5"/>
  <c r="C87" i="5"/>
  <c r="H86" i="5"/>
  <c r="R86" i="5" s="1"/>
  <c r="F69" i="5"/>
  <c r="E69" i="5" s="1"/>
  <c r="D67" i="5"/>
  <c r="G68" i="5"/>
  <c r="Q68" i="5" s="1"/>
  <c r="C86" i="2"/>
  <c r="N35" i="2"/>
  <c r="C88" i="5" l="1"/>
  <c r="M87" i="5"/>
  <c r="H87" i="5"/>
  <c r="R87" i="5" s="1"/>
  <c r="I86" i="5"/>
  <c r="N86" i="5" s="1"/>
  <c r="F68" i="5"/>
  <c r="E68" i="5" s="1"/>
  <c r="D66" i="5"/>
  <c r="G66" i="5" s="1"/>
  <c r="Q66" i="5" s="1"/>
  <c r="G67" i="5"/>
  <c r="Q67" i="5" s="1"/>
  <c r="H36" i="2"/>
  <c r="R36" i="2" s="1"/>
  <c r="C87" i="2"/>
  <c r="I87" i="5" l="1"/>
  <c r="N87" i="5" s="1"/>
  <c r="F66" i="5"/>
  <c r="E66" i="5" s="1"/>
  <c r="F67" i="5"/>
  <c r="E67" i="5" s="1"/>
  <c r="C89" i="5"/>
  <c r="H88" i="5"/>
  <c r="R88" i="5" s="1"/>
  <c r="M88" i="5"/>
  <c r="C88" i="2"/>
  <c r="I36" i="2"/>
  <c r="G37" i="2" s="1"/>
  <c r="Q37" i="2" s="1"/>
  <c r="I88" i="5" l="1"/>
  <c r="N88" i="5" s="1"/>
  <c r="D89" i="5"/>
  <c r="D88" i="5" s="1"/>
  <c r="L89" i="5"/>
  <c r="M89" i="5" s="1"/>
  <c r="C90" i="5"/>
  <c r="H89" i="5"/>
  <c r="B78" i="5"/>
  <c r="C89" i="2"/>
  <c r="N36" i="2"/>
  <c r="R89" i="5" l="1"/>
  <c r="K89" i="5"/>
  <c r="J89" i="5" s="1"/>
  <c r="M90" i="5"/>
  <c r="C91" i="5"/>
  <c r="H90" i="5"/>
  <c r="R90" i="5" s="1"/>
  <c r="I89" i="5"/>
  <c r="N89" i="5" s="1"/>
  <c r="D87" i="5"/>
  <c r="G88" i="5"/>
  <c r="Q88" i="5" s="1"/>
  <c r="G89" i="5"/>
  <c r="Q89" i="5" s="1"/>
  <c r="H37" i="2"/>
  <c r="R37" i="2" s="1"/>
  <c r="C90" i="2"/>
  <c r="D89" i="2"/>
  <c r="D88" i="2" s="1"/>
  <c r="D87" i="2" s="1"/>
  <c r="D86" i="2" s="1"/>
  <c r="D85" i="2" s="1"/>
  <c r="D84" i="2" s="1"/>
  <c r="D83" i="2" s="1"/>
  <c r="B78" i="2"/>
  <c r="I90" i="5" l="1"/>
  <c r="N90" i="5" s="1"/>
  <c r="C92" i="5"/>
  <c r="M91" i="5"/>
  <c r="H91" i="5"/>
  <c r="R91" i="5" s="1"/>
  <c r="F88" i="5"/>
  <c r="E88" i="5" s="1"/>
  <c r="F89" i="5"/>
  <c r="E89" i="5" s="1"/>
  <c r="D86" i="5"/>
  <c r="G87" i="5"/>
  <c r="Q87" i="5" s="1"/>
  <c r="D82" i="2"/>
  <c r="D81" i="2" s="1"/>
  <c r="D80" i="2" s="1"/>
  <c r="D79" i="2" s="1"/>
  <c r="D78" i="2" s="1"/>
  <c r="C91" i="2"/>
  <c r="I37" i="2"/>
  <c r="G38" i="2" s="1"/>
  <c r="Q38" i="2" s="1"/>
  <c r="I91" i="5" l="1"/>
  <c r="N91" i="5" s="1"/>
  <c r="D85" i="5"/>
  <c r="G86" i="5"/>
  <c r="Q86" i="5" s="1"/>
  <c r="C93" i="5"/>
  <c r="H92" i="5"/>
  <c r="R92" i="5" s="1"/>
  <c r="M92" i="5"/>
  <c r="F87" i="5"/>
  <c r="E87" i="5" s="1"/>
  <c r="C92" i="2"/>
  <c r="N37" i="2"/>
  <c r="F86" i="5" l="1"/>
  <c r="E86" i="5" s="1"/>
  <c r="I92" i="5"/>
  <c r="N92" i="5" s="1"/>
  <c r="C94" i="5"/>
  <c r="M93" i="5"/>
  <c r="H93" i="5"/>
  <c r="R93" i="5" s="1"/>
  <c r="D84" i="5"/>
  <c r="G85" i="5"/>
  <c r="Q85" i="5" s="1"/>
  <c r="C93" i="2"/>
  <c r="H38" i="2"/>
  <c r="R38" i="2" s="1"/>
  <c r="I93" i="5" l="1"/>
  <c r="N93" i="5" s="1"/>
  <c r="C95" i="5"/>
  <c r="M94" i="5"/>
  <c r="H94" i="5"/>
  <c r="F85" i="5"/>
  <c r="E85" i="5" s="1"/>
  <c r="D83" i="5"/>
  <c r="G84" i="5"/>
  <c r="Q84" i="5" s="1"/>
  <c r="I38" i="2"/>
  <c r="G39" i="2" s="1"/>
  <c r="Q39" i="2" s="1"/>
  <c r="C94" i="2"/>
  <c r="I94" i="5" l="1"/>
  <c r="R94" i="5"/>
  <c r="N94" i="5"/>
  <c r="C96" i="5"/>
  <c r="L95" i="5"/>
  <c r="H95" i="5"/>
  <c r="I95" i="5" s="1"/>
  <c r="F84" i="5"/>
  <c r="E84" i="5" s="1"/>
  <c r="D82" i="5"/>
  <c r="G83" i="5"/>
  <c r="K83" i="5"/>
  <c r="J83" i="5" s="1"/>
  <c r="C95" i="2"/>
  <c r="N38" i="2"/>
  <c r="Q83" i="5" l="1"/>
  <c r="R95" i="5"/>
  <c r="M95" i="5"/>
  <c r="N95" i="5" s="1"/>
  <c r="D81" i="5"/>
  <c r="G82" i="5"/>
  <c r="Q82" i="5" s="1"/>
  <c r="C97" i="5"/>
  <c r="H96" i="5"/>
  <c r="R96" i="5" s="1"/>
  <c r="F83" i="5"/>
  <c r="E83" i="5" s="1"/>
  <c r="C96" i="2"/>
  <c r="H39" i="2"/>
  <c r="R39" i="2" s="1"/>
  <c r="M96" i="5" l="1"/>
  <c r="M97" i="5" s="1"/>
  <c r="I96" i="5"/>
  <c r="F82" i="5"/>
  <c r="E82" i="5" s="1"/>
  <c r="H97" i="5"/>
  <c r="R97" i="5" s="1"/>
  <c r="C98" i="5"/>
  <c r="D80" i="5"/>
  <c r="G81" i="5"/>
  <c r="Q81" i="5" s="1"/>
  <c r="C97" i="2"/>
  <c r="I39" i="2"/>
  <c r="G40" i="2" s="1"/>
  <c r="Q40" i="2" s="1"/>
  <c r="N96" i="5" l="1"/>
  <c r="I97" i="5"/>
  <c r="N97" i="5" s="1"/>
  <c r="M98" i="5"/>
  <c r="H98" i="5"/>
  <c r="R98" i="5" s="1"/>
  <c r="C99" i="5"/>
  <c r="F81" i="5"/>
  <c r="E81" i="5" s="1"/>
  <c r="D79" i="5"/>
  <c r="G80" i="5"/>
  <c r="Q80" i="5" s="1"/>
  <c r="N39" i="2"/>
  <c r="C98" i="2"/>
  <c r="I98" i="5" l="1"/>
  <c r="N98" i="5" s="1"/>
  <c r="F80" i="5"/>
  <c r="E80" i="5" s="1"/>
  <c r="C100" i="5"/>
  <c r="M99" i="5"/>
  <c r="H99" i="5"/>
  <c r="R99" i="5" s="1"/>
  <c r="D78" i="5"/>
  <c r="G78" i="5" s="1"/>
  <c r="Q78" i="5" s="1"/>
  <c r="G79" i="5"/>
  <c r="Q79" i="5" s="1"/>
  <c r="C99" i="2"/>
  <c r="H40" i="2"/>
  <c r="R40" i="2" s="1"/>
  <c r="I99" i="5" l="1"/>
  <c r="N99" i="5" s="1"/>
  <c r="H100" i="5"/>
  <c r="R100" i="5" s="1"/>
  <c r="M100" i="5"/>
  <c r="C101" i="5"/>
  <c r="F79" i="5"/>
  <c r="E79" i="5" s="1"/>
  <c r="F78" i="5"/>
  <c r="E78" i="5" s="1"/>
  <c r="I40" i="2"/>
  <c r="C100" i="2"/>
  <c r="I100" i="5" l="1"/>
  <c r="N100" i="5" s="1"/>
  <c r="H101" i="5"/>
  <c r="L101" i="5"/>
  <c r="M101" i="5" s="1"/>
  <c r="D101" i="5"/>
  <c r="D100" i="5" s="1"/>
  <c r="C102" i="5"/>
  <c r="B90" i="5"/>
  <c r="G41" i="2"/>
  <c r="Q41" i="2" s="1"/>
  <c r="N40" i="2"/>
  <c r="C101" i="2"/>
  <c r="R101" i="5" l="1"/>
  <c r="I101" i="5"/>
  <c r="N101" i="5" s="1"/>
  <c r="G101" i="5"/>
  <c r="M102" i="5"/>
  <c r="C103" i="5"/>
  <c r="H102" i="5"/>
  <c r="I102" i="5" s="1"/>
  <c r="D99" i="5"/>
  <c r="G100" i="5"/>
  <c r="Q100" i="5" s="1"/>
  <c r="K101" i="5"/>
  <c r="J101" i="5" s="1"/>
  <c r="F41" i="2"/>
  <c r="B90" i="2"/>
  <c r="D101" i="2"/>
  <c r="D100" i="2" s="1"/>
  <c r="D99" i="2" s="1"/>
  <c r="D98" i="2" s="1"/>
  <c r="D97" i="2" s="1"/>
  <c r="D96" i="2" s="1"/>
  <c r="D95" i="2" s="1"/>
  <c r="C102" i="2"/>
  <c r="Q101" i="5" l="1"/>
  <c r="R102" i="5"/>
  <c r="N102" i="5"/>
  <c r="H103" i="5"/>
  <c r="R103" i="5" s="1"/>
  <c r="M103" i="5"/>
  <c r="C104" i="5"/>
  <c r="F101" i="5"/>
  <c r="E101" i="5" s="1"/>
  <c r="F100" i="5"/>
  <c r="E100" i="5" s="1"/>
  <c r="D98" i="5"/>
  <c r="G99" i="5"/>
  <c r="Q99" i="5" s="1"/>
  <c r="E41" i="2"/>
  <c r="F42" i="2"/>
  <c r="H41" i="2"/>
  <c r="R41" i="2" s="1"/>
  <c r="D94" i="2"/>
  <c r="D93" i="2" s="1"/>
  <c r="D92" i="2" s="1"/>
  <c r="D91" i="2" s="1"/>
  <c r="D90" i="2" s="1"/>
  <c r="C103" i="2"/>
  <c r="I103" i="5" l="1"/>
  <c r="N103" i="5" s="1"/>
  <c r="F99" i="5"/>
  <c r="E99" i="5" s="1"/>
  <c r="D97" i="5"/>
  <c r="G98" i="5"/>
  <c r="Q98" i="5" s="1"/>
  <c r="H104" i="5"/>
  <c r="R104" i="5" s="1"/>
  <c r="C105" i="5"/>
  <c r="M104" i="5"/>
  <c r="I41" i="2"/>
  <c r="G42" i="2" s="1"/>
  <c r="Q42" i="2" s="1"/>
  <c r="E42" i="2"/>
  <c r="F43" i="2"/>
  <c r="C104" i="2"/>
  <c r="I104" i="5" l="1"/>
  <c r="N104" i="5" s="1"/>
  <c r="H105" i="5"/>
  <c r="R105" i="5" s="1"/>
  <c r="C106" i="5"/>
  <c r="M105" i="5"/>
  <c r="F98" i="5"/>
  <c r="E98" i="5" s="1"/>
  <c r="D96" i="5"/>
  <c r="G97" i="5"/>
  <c r="Q97" i="5" s="1"/>
  <c r="N41" i="2"/>
  <c r="E43" i="2"/>
  <c r="F44" i="2"/>
  <c r="C105" i="2"/>
  <c r="H42" i="2"/>
  <c r="R42" i="2" s="1"/>
  <c r="C107" i="5" l="1"/>
  <c r="M106" i="5"/>
  <c r="H106" i="5"/>
  <c r="R106" i="5" s="1"/>
  <c r="F97" i="5"/>
  <c r="E97" i="5" s="1"/>
  <c r="I105" i="5"/>
  <c r="N105" i="5" s="1"/>
  <c r="D95" i="5"/>
  <c r="G96" i="5"/>
  <c r="Q96" i="5" s="1"/>
  <c r="E44" i="2"/>
  <c r="F45" i="2"/>
  <c r="C106" i="2"/>
  <c r="I42" i="2"/>
  <c r="G43" i="2" s="1"/>
  <c r="Q43" i="2" s="1"/>
  <c r="I106" i="5" l="1"/>
  <c r="N106" i="5" s="1"/>
  <c r="F96" i="5"/>
  <c r="E96" i="5" s="1"/>
  <c r="D94" i="5"/>
  <c r="K95" i="5"/>
  <c r="J95" i="5" s="1"/>
  <c r="G95" i="5"/>
  <c r="C108" i="5"/>
  <c r="L107" i="5"/>
  <c r="M107" i="5" s="1"/>
  <c r="H107" i="5"/>
  <c r="I107" i="5" s="1"/>
  <c r="E45" i="2"/>
  <c r="F46" i="2"/>
  <c r="C107" i="2"/>
  <c r="N42" i="2"/>
  <c r="Q95" i="5" l="1"/>
  <c r="R107" i="5"/>
  <c r="N107" i="5"/>
  <c r="F95" i="5"/>
  <c r="E95" i="5" s="1"/>
  <c r="H108" i="5"/>
  <c r="I108" i="5" s="1"/>
  <c r="C109" i="5"/>
  <c r="M108" i="5"/>
  <c r="D93" i="5"/>
  <c r="G94" i="5"/>
  <c r="Q94" i="5" s="1"/>
  <c r="F47" i="2"/>
  <c r="E46" i="2"/>
  <c r="C108" i="2"/>
  <c r="H43" i="2"/>
  <c r="R43" i="2" s="1"/>
  <c r="R108" i="5" l="1"/>
  <c r="N108" i="5"/>
  <c r="C110" i="5"/>
  <c r="M109" i="5"/>
  <c r="H109" i="5"/>
  <c r="I109" i="5" s="1"/>
  <c r="F94" i="5"/>
  <c r="E94" i="5" s="1"/>
  <c r="D92" i="5"/>
  <c r="G93" i="5"/>
  <c r="Q93" i="5" s="1"/>
  <c r="M65" i="2"/>
  <c r="J71" i="2"/>
  <c r="J77" i="2" s="1"/>
  <c r="E47" i="2"/>
  <c r="F48" i="2"/>
  <c r="C109" i="2"/>
  <c r="I43" i="2"/>
  <c r="G44" i="2" s="1"/>
  <c r="Q44" i="2" s="1"/>
  <c r="R109" i="5" l="1"/>
  <c r="N109" i="5"/>
  <c r="F93" i="5"/>
  <c r="E93" i="5" s="1"/>
  <c r="D91" i="5"/>
  <c r="G92" i="5"/>
  <c r="Q92" i="5" s="1"/>
  <c r="C111" i="5"/>
  <c r="M110" i="5"/>
  <c r="H110" i="5"/>
  <c r="I110" i="5" s="1"/>
  <c r="E48" i="2"/>
  <c r="F49" i="2"/>
  <c r="M66" i="2"/>
  <c r="M67" i="2" s="1"/>
  <c r="M68" i="2" s="1"/>
  <c r="M69" i="2" s="1"/>
  <c r="M70" i="2" s="1"/>
  <c r="K71" i="2"/>
  <c r="L71" i="2" s="1"/>
  <c r="M71" i="2" s="1"/>
  <c r="K77" i="2" s="1"/>
  <c r="L77" i="2" s="1"/>
  <c r="N43" i="2"/>
  <c r="C110" i="2"/>
  <c r="R110" i="5" l="1"/>
  <c r="N110" i="5"/>
  <c r="F92" i="5"/>
  <c r="E92" i="5" s="1"/>
  <c r="M111" i="5"/>
  <c r="C112" i="5"/>
  <c r="H111" i="5"/>
  <c r="I111" i="5" s="1"/>
  <c r="D90" i="5"/>
  <c r="G90" i="5" s="1"/>
  <c r="Q90" i="5" s="1"/>
  <c r="G91" i="5"/>
  <c r="Q91" i="5" s="1"/>
  <c r="M72" i="2"/>
  <c r="M73" i="2" s="1"/>
  <c r="M74" i="2" s="1"/>
  <c r="M75" i="2" s="1"/>
  <c r="M76" i="2" s="1"/>
  <c r="E49" i="2"/>
  <c r="F50" i="2"/>
  <c r="H44" i="2"/>
  <c r="R44" i="2" s="1"/>
  <c r="C111" i="2"/>
  <c r="R111" i="5" l="1"/>
  <c r="N111" i="5"/>
  <c r="C113" i="5"/>
  <c r="M112" i="5"/>
  <c r="H112" i="5"/>
  <c r="R112" i="5" s="1"/>
  <c r="F91" i="5"/>
  <c r="E91" i="5" s="1"/>
  <c r="F90" i="5"/>
  <c r="E90" i="5" s="1"/>
  <c r="E50" i="2"/>
  <c r="F51" i="2"/>
  <c r="C112" i="2"/>
  <c r="I44" i="2"/>
  <c r="G45" i="2" s="1"/>
  <c r="Q45" i="2" s="1"/>
  <c r="C114" i="5" l="1"/>
  <c r="L113" i="5"/>
  <c r="M113" i="5" s="1"/>
  <c r="H113" i="5"/>
  <c r="D113" i="5"/>
  <c r="D112" i="5" s="1"/>
  <c r="B102" i="5"/>
  <c r="I112" i="5"/>
  <c r="N112" i="5" s="1"/>
  <c r="E51" i="2"/>
  <c r="F52" i="2"/>
  <c r="N44" i="2"/>
  <c r="C113" i="2"/>
  <c r="R113" i="5" l="1"/>
  <c r="I113" i="5"/>
  <c r="N113" i="5" s="1"/>
  <c r="K113" i="5"/>
  <c r="J113" i="5" s="1"/>
  <c r="G113" i="5"/>
  <c r="D111" i="5"/>
  <c r="G112" i="5"/>
  <c r="Q112" i="5" s="1"/>
  <c r="C115" i="5"/>
  <c r="M114" i="5"/>
  <c r="H114" i="5"/>
  <c r="R114" i="5" s="1"/>
  <c r="E52" i="2"/>
  <c r="B102" i="2"/>
  <c r="C114" i="2"/>
  <c r="D113" i="2"/>
  <c r="D112" i="2" s="1"/>
  <c r="D111" i="2" s="1"/>
  <c r="D110" i="2" s="1"/>
  <c r="D109" i="2" s="1"/>
  <c r="D108" i="2" s="1"/>
  <c r="D107" i="2" s="1"/>
  <c r="H45" i="2"/>
  <c r="R45" i="2" s="1"/>
  <c r="F113" i="5" l="1"/>
  <c r="Q113" i="5"/>
  <c r="E113" i="5"/>
  <c r="I114" i="5"/>
  <c r="N114" i="5" s="1"/>
  <c r="F112" i="5"/>
  <c r="E112" i="5" s="1"/>
  <c r="M115" i="5"/>
  <c r="C116" i="5"/>
  <c r="H115" i="5"/>
  <c r="R115" i="5" s="1"/>
  <c r="D110" i="5"/>
  <c r="G111" i="5"/>
  <c r="Q111" i="5" s="1"/>
  <c r="C115" i="2"/>
  <c r="I45" i="2"/>
  <c r="G46" i="2" s="1"/>
  <c r="Q46" i="2" s="1"/>
  <c r="D106" i="2"/>
  <c r="D105" i="2" s="1"/>
  <c r="D104" i="2" s="1"/>
  <c r="D103" i="2" s="1"/>
  <c r="D102" i="2" s="1"/>
  <c r="I115" i="5" l="1"/>
  <c r="N115" i="5" s="1"/>
  <c r="H116" i="5"/>
  <c r="R116" i="5" s="1"/>
  <c r="M116" i="5"/>
  <c r="C117" i="5"/>
  <c r="F111" i="5"/>
  <c r="E111" i="5" s="1"/>
  <c r="D109" i="5"/>
  <c r="G110" i="5"/>
  <c r="Q110" i="5" s="1"/>
  <c r="N45" i="2"/>
  <c r="C116" i="2"/>
  <c r="C118" i="5" l="1"/>
  <c r="M117" i="5"/>
  <c r="H117" i="5"/>
  <c r="R117" i="5" s="1"/>
  <c r="I116" i="5"/>
  <c r="N116" i="5" s="1"/>
  <c r="F110" i="5"/>
  <c r="E110" i="5" s="1"/>
  <c r="D108" i="5"/>
  <c r="G109" i="5"/>
  <c r="Q109" i="5" s="1"/>
  <c r="C117" i="2"/>
  <c r="H46" i="2"/>
  <c r="R46" i="2" s="1"/>
  <c r="C119" i="5" l="1"/>
  <c r="M118" i="5"/>
  <c r="H118" i="5"/>
  <c r="R118" i="5" s="1"/>
  <c r="I117" i="5"/>
  <c r="N117" i="5" s="1"/>
  <c r="F109" i="5"/>
  <c r="E109" i="5" s="1"/>
  <c r="D107" i="5"/>
  <c r="G108" i="5"/>
  <c r="Q108" i="5" s="1"/>
  <c r="C118" i="2"/>
  <c r="I46" i="2"/>
  <c r="G47" i="2" s="1"/>
  <c r="Q47" i="2" s="1"/>
  <c r="F108" i="5" l="1"/>
  <c r="E108" i="5" s="1"/>
  <c r="I118" i="5"/>
  <c r="N118" i="5" s="1"/>
  <c r="H119" i="5"/>
  <c r="L119" i="5"/>
  <c r="C120" i="5"/>
  <c r="D106" i="5"/>
  <c r="G107" i="5"/>
  <c r="K107" i="5"/>
  <c r="J107" i="5" s="1"/>
  <c r="C119" i="2"/>
  <c r="N46" i="2"/>
  <c r="R119" i="5" l="1"/>
  <c r="Q107" i="5"/>
  <c r="D105" i="5"/>
  <c r="G106" i="5"/>
  <c r="Q106" i="5" s="1"/>
  <c r="M119" i="5"/>
  <c r="M120" i="5" s="1"/>
  <c r="C121" i="5"/>
  <c r="H120" i="5"/>
  <c r="R120" i="5" s="1"/>
  <c r="I119" i="5"/>
  <c r="F107" i="5"/>
  <c r="E107" i="5" s="1"/>
  <c r="C120" i="2"/>
  <c r="H47" i="2"/>
  <c r="R47" i="2" s="1"/>
  <c r="F106" i="5" l="1"/>
  <c r="E106" i="5" s="1"/>
  <c r="C122" i="5"/>
  <c r="M121" i="5"/>
  <c r="H121" i="5"/>
  <c r="R121" i="5" s="1"/>
  <c r="N119" i="5"/>
  <c r="I120" i="5"/>
  <c r="N120" i="5" s="1"/>
  <c r="D104" i="5"/>
  <c r="G105" i="5"/>
  <c r="Q105" i="5" s="1"/>
  <c r="C121" i="2"/>
  <c r="I47" i="2"/>
  <c r="G48" i="2" s="1"/>
  <c r="Q48" i="2" s="1"/>
  <c r="H122" i="5" l="1"/>
  <c r="R122" i="5" s="1"/>
  <c r="C123" i="5"/>
  <c r="M122" i="5"/>
  <c r="F105" i="5"/>
  <c r="E105" i="5" s="1"/>
  <c r="I121" i="5"/>
  <c r="N121" i="5" s="1"/>
  <c r="D103" i="5"/>
  <c r="G104" i="5"/>
  <c r="Q104" i="5" s="1"/>
  <c r="N47" i="2"/>
  <c r="C122" i="2"/>
  <c r="I122" i="5" l="1"/>
  <c r="N122" i="5" s="1"/>
  <c r="H123" i="5"/>
  <c r="R123" i="5" s="1"/>
  <c r="M123" i="5"/>
  <c r="C124" i="5"/>
  <c r="F104" i="5"/>
  <c r="E104" i="5" s="1"/>
  <c r="D102" i="5"/>
  <c r="G102" i="5" s="1"/>
  <c r="Q102" i="5" s="1"/>
  <c r="G103" i="5"/>
  <c r="Q103" i="5" s="1"/>
  <c r="H48" i="2"/>
  <c r="R48" i="2" s="1"/>
  <c r="C123" i="2"/>
  <c r="I123" i="5" l="1"/>
  <c r="N123" i="5" s="1"/>
  <c r="M124" i="5"/>
  <c r="C125" i="5"/>
  <c r="H124" i="5"/>
  <c r="R124" i="5" s="1"/>
  <c r="F103" i="5"/>
  <c r="E103" i="5" s="1"/>
  <c r="F102" i="5"/>
  <c r="E102" i="5" s="1"/>
  <c r="C124" i="2"/>
  <c r="I48" i="2"/>
  <c r="G49" i="2" s="1"/>
  <c r="Q49" i="2" s="1"/>
  <c r="I124" i="5" l="1"/>
  <c r="N124" i="5" s="1"/>
  <c r="C126" i="5"/>
  <c r="L125" i="5"/>
  <c r="M125" i="5" s="1"/>
  <c r="H125" i="5"/>
  <c r="D125" i="5"/>
  <c r="D124" i="5" s="1"/>
  <c r="B114" i="5"/>
  <c r="N48" i="2"/>
  <c r="C125" i="2"/>
  <c r="I125" i="5" l="1"/>
  <c r="R125" i="5"/>
  <c r="N125" i="5"/>
  <c r="D123" i="5"/>
  <c r="G124" i="5"/>
  <c r="Q124" i="5" s="1"/>
  <c r="H126" i="5"/>
  <c r="R126" i="5" s="1"/>
  <c r="C127" i="5"/>
  <c r="M126" i="5"/>
  <c r="G125" i="5"/>
  <c r="K125" i="5"/>
  <c r="J125" i="5" s="1"/>
  <c r="H49" i="2"/>
  <c r="R49" i="2" s="1"/>
  <c r="C126" i="2"/>
  <c r="D125" i="2"/>
  <c r="D124" i="2" s="1"/>
  <c r="D123" i="2" s="1"/>
  <c r="D122" i="2" s="1"/>
  <c r="D121" i="2" s="1"/>
  <c r="D120" i="2" s="1"/>
  <c r="D119" i="2" s="1"/>
  <c r="B114" i="2"/>
  <c r="Q125" i="5" l="1"/>
  <c r="I126" i="5"/>
  <c r="N126" i="5" s="1"/>
  <c r="F125" i="5"/>
  <c r="E125" i="5" s="1"/>
  <c r="D122" i="5"/>
  <c r="G123" i="5"/>
  <c r="Q123" i="5" s="1"/>
  <c r="H127" i="5"/>
  <c r="R127" i="5" s="1"/>
  <c r="C128" i="5"/>
  <c r="M127" i="5"/>
  <c r="F124" i="5"/>
  <c r="E124" i="5" s="1"/>
  <c r="D118" i="2"/>
  <c r="D117" i="2" s="1"/>
  <c r="D116" i="2" s="1"/>
  <c r="D115" i="2" s="1"/>
  <c r="D114" i="2" s="1"/>
  <c r="C127" i="2"/>
  <c r="I49" i="2"/>
  <c r="G50" i="2" s="1"/>
  <c r="Q50" i="2" s="1"/>
  <c r="I127" i="5" l="1"/>
  <c r="N127" i="5" s="1"/>
  <c r="D121" i="5"/>
  <c r="G122" i="5"/>
  <c r="Q122" i="5" s="1"/>
  <c r="M128" i="5"/>
  <c r="C129" i="5"/>
  <c r="H128" i="5"/>
  <c r="R128" i="5" s="1"/>
  <c r="F123" i="5"/>
  <c r="E123" i="5" s="1"/>
  <c r="N49" i="2"/>
  <c r="C128" i="2"/>
  <c r="M129" i="5" l="1"/>
  <c r="C130" i="5"/>
  <c r="H129" i="5"/>
  <c r="R129" i="5" s="1"/>
  <c r="I128" i="5"/>
  <c r="N128" i="5" s="1"/>
  <c r="F122" i="5"/>
  <c r="E122" i="5" s="1"/>
  <c r="D120" i="5"/>
  <c r="G121" i="5"/>
  <c r="Q121" i="5" s="1"/>
  <c r="C129" i="2"/>
  <c r="H50" i="2"/>
  <c r="R50" i="2" s="1"/>
  <c r="I129" i="5" l="1"/>
  <c r="N129" i="5" s="1"/>
  <c r="H130" i="5"/>
  <c r="R130" i="5" s="1"/>
  <c r="C131" i="5"/>
  <c r="M130" i="5"/>
  <c r="F121" i="5"/>
  <c r="E121" i="5" s="1"/>
  <c r="D119" i="5"/>
  <c r="G120" i="5"/>
  <c r="Q120" i="5" s="1"/>
  <c r="C130" i="2"/>
  <c r="I50" i="2"/>
  <c r="G51" i="2" s="1"/>
  <c r="Q51" i="2" s="1"/>
  <c r="I130" i="5" l="1"/>
  <c r="N130" i="5" s="1"/>
  <c r="F120" i="5"/>
  <c r="E120" i="5" s="1"/>
  <c r="L131" i="5"/>
  <c r="M131" i="5" s="1"/>
  <c r="H131" i="5"/>
  <c r="C132" i="5"/>
  <c r="D118" i="5"/>
  <c r="K119" i="5"/>
  <c r="J119" i="5" s="1"/>
  <c r="G119" i="5"/>
  <c r="C131" i="2"/>
  <c r="N50" i="2"/>
  <c r="R131" i="5" l="1"/>
  <c r="Q119" i="5"/>
  <c r="I131" i="5"/>
  <c r="N131" i="5" s="1"/>
  <c r="F119" i="5"/>
  <c r="E119" i="5" s="1"/>
  <c r="D117" i="5"/>
  <c r="G118" i="5"/>
  <c r="Q118" i="5" s="1"/>
  <c r="M132" i="5"/>
  <c r="H132" i="5"/>
  <c r="R132" i="5" s="1"/>
  <c r="C133" i="5"/>
  <c r="C132" i="2"/>
  <c r="H51" i="2"/>
  <c r="R51" i="2" s="1"/>
  <c r="F118" i="5" l="1"/>
  <c r="E118" i="5" s="1"/>
  <c r="D116" i="5"/>
  <c r="G117" i="5"/>
  <c r="Q117" i="5" s="1"/>
  <c r="I132" i="5"/>
  <c r="N132" i="5" s="1"/>
  <c r="H133" i="5"/>
  <c r="R133" i="5" s="1"/>
  <c r="C134" i="5"/>
  <c r="M133" i="5"/>
  <c r="C133" i="2"/>
  <c r="I51" i="2"/>
  <c r="G52" i="2" s="1"/>
  <c r="Q52" i="2" s="1"/>
  <c r="D115" i="5" l="1"/>
  <c r="G116" i="5"/>
  <c r="Q116" i="5" s="1"/>
  <c r="F117" i="5"/>
  <c r="E117" i="5" s="1"/>
  <c r="H134" i="5"/>
  <c r="R134" i="5" s="1"/>
  <c r="M134" i="5"/>
  <c r="C135" i="5"/>
  <c r="I133" i="5"/>
  <c r="N133" i="5" s="1"/>
  <c r="C134" i="2"/>
  <c r="N51" i="2"/>
  <c r="I134" i="5" l="1"/>
  <c r="N134" i="5" s="1"/>
  <c r="C136" i="5"/>
  <c r="M135" i="5"/>
  <c r="H135" i="5"/>
  <c r="R135" i="5" s="1"/>
  <c r="F116" i="5"/>
  <c r="E116" i="5" s="1"/>
  <c r="D114" i="5"/>
  <c r="G114" i="5" s="1"/>
  <c r="Q114" i="5" s="1"/>
  <c r="G115" i="5"/>
  <c r="Q115" i="5" s="1"/>
  <c r="C135" i="2"/>
  <c r="H52" i="2"/>
  <c r="R52" i="2" s="1"/>
  <c r="I135" i="5" l="1"/>
  <c r="N135" i="5" s="1"/>
  <c r="F115" i="5"/>
  <c r="E115" i="5" s="1"/>
  <c r="F114" i="5"/>
  <c r="E114" i="5" s="1"/>
  <c r="C137" i="5"/>
  <c r="M136" i="5"/>
  <c r="H136" i="5"/>
  <c r="R136" i="5" s="1"/>
  <c r="C136" i="2"/>
  <c r="I52" i="2"/>
  <c r="I136" i="5" l="1"/>
  <c r="N136" i="5" s="1"/>
  <c r="D137" i="5"/>
  <c r="D136" i="5" s="1"/>
  <c r="L137" i="5"/>
  <c r="M137" i="5" s="1"/>
  <c r="H137" i="5"/>
  <c r="C138" i="5"/>
  <c r="B126" i="5"/>
  <c r="G53" i="2"/>
  <c r="Q53" i="2" s="1"/>
  <c r="N52" i="2"/>
  <c r="C137" i="2"/>
  <c r="R137" i="5" l="1"/>
  <c r="G137" i="5"/>
  <c r="K137" i="5"/>
  <c r="J137" i="5" s="1"/>
  <c r="I137" i="5"/>
  <c r="N137" i="5" s="1"/>
  <c r="D135" i="5"/>
  <c r="G136" i="5"/>
  <c r="Q136" i="5" s="1"/>
  <c r="H138" i="5"/>
  <c r="R138" i="5" s="1"/>
  <c r="C139" i="5"/>
  <c r="M138" i="5"/>
  <c r="F53" i="2"/>
  <c r="C138" i="2"/>
  <c r="B126" i="2"/>
  <c r="D137" i="2"/>
  <c r="D136" i="2" s="1"/>
  <c r="D135" i="2" s="1"/>
  <c r="D134" i="2" s="1"/>
  <c r="D133" i="2" s="1"/>
  <c r="D132" i="2" s="1"/>
  <c r="D131" i="2" s="1"/>
  <c r="F137" i="5" l="1"/>
  <c r="Q137" i="5"/>
  <c r="I138" i="5"/>
  <c r="N138" i="5" s="1"/>
  <c r="E137" i="5"/>
  <c r="C140" i="5"/>
  <c r="M139" i="5"/>
  <c r="H139" i="5"/>
  <c r="R139" i="5" s="1"/>
  <c r="F136" i="5"/>
  <c r="E136" i="5" s="1"/>
  <c r="D134" i="5"/>
  <c r="G135" i="5"/>
  <c r="Q135" i="5" s="1"/>
  <c r="E53" i="2"/>
  <c r="F54" i="2"/>
  <c r="H53" i="2"/>
  <c r="R53" i="2" s="1"/>
  <c r="D130" i="2"/>
  <c r="D129" i="2" s="1"/>
  <c r="D128" i="2" s="1"/>
  <c r="D127" i="2" s="1"/>
  <c r="D126" i="2" s="1"/>
  <c r="C139" i="2"/>
  <c r="I139" i="5" l="1"/>
  <c r="N139" i="5" s="1"/>
  <c r="C141" i="5"/>
  <c r="M140" i="5"/>
  <c r="H140" i="5"/>
  <c r="R140" i="5" s="1"/>
  <c r="F135" i="5"/>
  <c r="E135" i="5" s="1"/>
  <c r="D133" i="5"/>
  <c r="G134" i="5"/>
  <c r="Q134" i="5" s="1"/>
  <c r="I53" i="2"/>
  <c r="G54" i="2" s="1"/>
  <c r="Q54" i="2" s="1"/>
  <c r="F55" i="2"/>
  <c r="E54" i="2"/>
  <c r="C140" i="2"/>
  <c r="I140" i="5" l="1"/>
  <c r="N140" i="5" s="1"/>
  <c r="M141" i="5"/>
  <c r="H141" i="5"/>
  <c r="R141" i="5" s="1"/>
  <c r="C142" i="5"/>
  <c r="F134" i="5"/>
  <c r="E134" i="5" s="1"/>
  <c r="D132" i="5"/>
  <c r="G133" i="5"/>
  <c r="Q133" i="5" s="1"/>
  <c r="N53" i="2"/>
  <c r="F56" i="2"/>
  <c r="E55" i="2"/>
  <c r="H54" i="2"/>
  <c r="R54" i="2" s="1"/>
  <c r="C141" i="2"/>
  <c r="I141" i="5" l="1"/>
  <c r="N141" i="5" s="1"/>
  <c r="C143" i="5"/>
  <c r="M142" i="5"/>
  <c r="H142" i="5"/>
  <c r="R142" i="5" s="1"/>
  <c r="F133" i="5"/>
  <c r="E133" i="5" s="1"/>
  <c r="D131" i="5"/>
  <c r="G132" i="5"/>
  <c r="Q132" i="5" s="1"/>
  <c r="F57" i="2"/>
  <c r="E56" i="2"/>
  <c r="C142" i="2"/>
  <c r="I54" i="2"/>
  <c r="G55" i="2" s="1"/>
  <c r="Q55" i="2" s="1"/>
  <c r="I142" i="5" l="1"/>
  <c r="N142" i="5" s="1"/>
  <c r="C144" i="5"/>
  <c r="L143" i="5"/>
  <c r="M143" i="5" s="1"/>
  <c r="H143" i="5"/>
  <c r="F132" i="5"/>
  <c r="E132" i="5" s="1"/>
  <c r="D130" i="5"/>
  <c r="K131" i="5"/>
  <c r="J131" i="5" s="1"/>
  <c r="G131" i="5"/>
  <c r="F58" i="2"/>
  <c r="E57" i="2"/>
  <c r="N54" i="2"/>
  <c r="C143" i="2"/>
  <c r="Q131" i="5" l="1"/>
  <c r="R143" i="5"/>
  <c r="I143" i="5"/>
  <c r="N143" i="5" s="1"/>
  <c r="D129" i="5"/>
  <c r="G130" i="5"/>
  <c r="Q130" i="5" s="1"/>
  <c r="M144" i="5"/>
  <c r="C145" i="5"/>
  <c r="H144" i="5"/>
  <c r="R144" i="5" s="1"/>
  <c r="F131" i="5"/>
  <c r="E131" i="5" s="1"/>
  <c r="F59" i="2"/>
  <c r="E58" i="2"/>
  <c r="M77" i="2" s="1"/>
  <c r="C144" i="2"/>
  <c r="H55" i="2"/>
  <c r="R55" i="2" s="1"/>
  <c r="I144" i="5" l="1"/>
  <c r="N144" i="5" s="1"/>
  <c r="C146" i="5"/>
  <c r="M145" i="5"/>
  <c r="H145" i="5"/>
  <c r="R145" i="5" s="1"/>
  <c r="F130" i="5"/>
  <c r="E130" i="5" s="1"/>
  <c r="D128" i="5"/>
  <c r="G129" i="5"/>
  <c r="Q129" i="5" s="1"/>
  <c r="M78" i="2"/>
  <c r="M79" i="2" s="1"/>
  <c r="M80" i="2" s="1"/>
  <c r="M81" i="2" s="1"/>
  <c r="M82" i="2" s="1"/>
  <c r="K83" i="2"/>
  <c r="J83" i="2"/>
  <c r="E59" i="2"/>
  <c r="F60" i="2"/>
  <c r="I55" i="2"/>
  <c r="G56" i="2" s="1"/>
  <c r="Q56" i="2" s="1"/>
  <c r="C145" i="2"/>
  <c r="I145" i="5" l="1"/>
  <c r="N145" i="5" s="1"/>
  <c r="C147" i="5"/>
  <c r="H146" i="5"/>
  <c r="R146" i="5" s="1"/>
  <c r="M146" i="5"/>
  <c r="F129" i="5"/>
  <c r="E129" i="5" s="1"/>
  <c r="D127" i="5"/>
  <c r="G128" i="5"/>
  <c r="Q128" i="5" s="1"/>
  <c r="J89" i="2"/>
  <c r="J95" i="2" s="1"/>
  <c r="J101" i="2" s="1"/>
  <c r="L83" i="2"/>
  <c r="M83" i="2" s="1"/>
  <c r="F61" i="2"/>
  <c r="E60" i="2"/>
  <c r="N55" i="2"/>
  <c r="C146" i="2"/>
  <c r="I146" i="5" l="1"/>
  <c r="N146" i="5" s="1"/>
  <c r="C148" i="5"/>
  <c r="M147" i="5"/>
  <c r="H147" i="5"/>
  <c r="I147" i="5" s="1"/>
  <c r="F128" i="5"/>
  <c r="E128" i="5" s="1"/>
  <c r="D126" i="5"/>
  <c r="G126" i="5" s="1"/>
  <c r="Q126" i="5" s="1"/>
  <c r="G127" i="5"/>
  <c r="Q127" i="5" s="1"/>
  <c r="E61" i="2"/>
  <c r="F62" i="2"/>
  <c r="M84" i="2"/>
  <c r="M85" i="2" s="1"/>
  <c r="M86" i="2" s="1"/>
  <c r="M87" i="2" s="1"/>
  <c r="M88" i="2" s="1"/>
  <c r="K89" i="2"/>
  <c r="L89" i="2" s="1"/>
  <c r="M89" i="2" s="1"/>
  <c r="C147" i="2"/>
  <c r="H56" i="2"/>
  <c r="R56" i="2" s="1"/>
  <c r="R147" i="5" l="1"/>
  <c r="N147" i="5"/>
  <c r="H148" i="5"/>
  <c r="R148" i="5" s="1"/>
  <c r="C149" i="5"/>
  <c r="M148" i="5"/>
  <c r="F127" i="5"/>
  <c r="E127" i="5" s="1"/>
  <c r="F126" i="5"/>
  <c r="E126" i="5" s="1"/>
  <c r="K95" i="2"/>
  <c r="L95" i="2" s="1"/>
  <c r="M95" i="2" s="1"/>
  <c r="M90" i="2"/>
  <c r="M91" i="2" s="1"/>
  <c r="M92" i="2" s="1"/>
  <c r="M93" i="2" s="1"/>
  <c r="M94" i="2" s="1"/>
  <c r="F63" i="2"/>
  <c r="E62" i="2"/>
  <c r="I56" i="2"/>
  <c r="G57" i="2" s="1"/>
  <c r="Q57" i="2" s="1"/>
  <c r="C148" i="2"/>
  <c r="I148" i="5" l="1"/>
  <c r="N148" i="5" s="1"/>
  <c r="H149" i="5"/>
  <c r="D149" i="5"/>
  <c r="D148" i="5" s="1"/>
  <c r="C150" i="5"/>
  <c r="L149" i="5"/>
  <c r="M149" i="5" s="1"/>
  <c r="B138" i="5"/>
  <c r="F64" i="2"/>
  <c r="E63" i="2"/>
  <c r="K101" i="2"/>
  <c r="L101" i="2" s="1"/>
  <c r="M96" i="2"/>
  <c r="M97" i="2" s="1"/>
  <c r="M98" i="2" s="1"/>
  <c r="M99" i="2" s="1"/>
  <c r="M100" i="2" s="1"/>
  <c r="C149" i="2"/>
  <c r="N56" i="2"/>
  <c r="R149" i="5" l="1"/>
  <c r="I149" i="5"/>
  <c r="K149" i="5"/>
  <c r="J149" i="5" s="1"/>
  <c r="N149" i="5"/>
  <c r="D147" i="5"/>
  <c r="G148" i="5"/>
  <c r="Q148" i="5" s="1"/>
  <c r="C151" i="5"/>
  <c r="M150" i="5"/>
  <c r="H150" i="5"/>
  <c r="R150" i="5" s="1"/>
  <c r="G149" i="5"/>
  <c r="Q149" i="5" s="1"/>
  <c r="F65" i="2"/>
  <c r="E64" i="2"/>
  <c r="H57" i="2"/>
  <c r="R57" i="2" s="1"/>
  <c r="B138" i="2"/>
  <c r="D149" i="2"/>
  <c r="D148" i="2" s="1"/>
  <c r="D147" i="2" s="1"/>
  <c r="D146" i="2" s="1"/>
  <c r="D145" i="2" s="1"/>
  <c r="D144" i="2" s="1"/>
  <c r="D143" i="2" s="1"/>
  <c r="C150" i="2"/>
  <c r="I150" i="5" l="1"/>
  <c r="N150" i="5" s="1"/>
  <c r="C152" i="5"/>
  <c r="H151" i="5"/>
  <c r="R151" i="5" s="1"/>
  <c r="M151" i="5"/>
  <c r="F149" i="5"/>
  <c r="E149" i="5" s="1"/>
  <c r="F148" i="5"/>
  <c r="E148" i="5" s="1"/>
  <c r="D146" i="5"/>
  <c r="G147" i="5"/>
  <c r="Q147" i="5" s="1"/>
  <c r="E65" i="2"/>
  <c r="F66" i="2"/>
  <c r="C151" i="2"/>
  <c r="D142" i="2"/>
  <c r="D141" i="2" s="1"/>
  <c r="D140" i="2" s="1"/>
  <c r="D139" i="2" s="1"/>
  <c r="D138" i="2" s="1"/>
  <c r="I57" i="2"/>
  <c r="G58" i="2" s="1"/>
  <c r="Q58" i="2" s="1"/>
  <c r="I151" i="5" l="1"/>
  <c r="N151" i="5" s="1"/>
  <c r="H152" i="5"/>
  <c r="R152" i="5" s="1"/>
  <c r="C153" i="5"/>
  <c r="M152" i="5"/>
  <c r="F147" i="5"/>
  <c r="E147" i="5" s="1"/>
  <c r="D145" i="5"/>
  <c r="G146" i="5"/>
  <c r="Q146" i="5" s="1"/>
  <c r="F67" i="2"/>
  <c r="E66" i="2"/>
  <c r="N57" i="2"/>
  <c r="C152" i="2"/>
  <c r="I152" i="5" l="1"/>
  <c r="N152" i="5" s="1"/>
  <c r="H153" i="5"/>
  <c r="R153" i="5" s="1"/>
  <c r="M153" i="5"/>
  <c r="C154" i="5"/>
  <c r="F146" i="5"/>
  <c r="E146" i="5" s="1"/>
  <c r="D144" i="5"/>
  <c r="G145" i="5"/>
  <c r="Q145" i="5" s="1"/>
  <c r="E67" i="2"/>
  <c r="F68" i="2"/>
  <c r="C153" i="2"/>
  <c r="H58" i="2"/>
  <c r="R58" i="2" s="1"/>
  <c r="I153" i="5" l="1"/>
  <c r="N153" i="5" s="1"/>
  <c r="M154" i="5"/>
  <c r="C155" i="5"/>
  <c r="H154" i="5"/>
  <c r="F145" i="5"/>
  <c r="E145" i="5" s="1"/>
  <c r="D143" i="5"/>
  <c r="G144" i="5"/>
  <c r="Q144" i="5" s="1"/>
  <c r="F69" i="2"/>
  <c r="E68" i="2"/>
  <c r="I58" i="2"/>
  <c r="G59" i="2" s="1"/>
  <c r="Q59" i="2" s="1"/>
  <c r="C154" i="2"/>
  <c r="I154" i="5" l="1"/>
  <c r="N154" i="5" s="1"/>
  <c r="R154" i="5"/>
  <c r="C156" i="5"/>
  <c r="L155" i="5"/>
  <c r="M155" i="5" s="1"/>
  <c r="H155" i="5"/>
  <c r="F144" i="5"/>
  <c r="E144" i="5" s="1"/>
  <c r="D142" i="5"/>
  <c r="G143" i="5"/>
  <c r="K143" i="5"/>
  <c r="J143" i="5" s="1"/>
  <c r="E69" i="2"/>
  <c r="F70" i="2"/>
  <c r="C155" i="2"/>
  <c r="N58" i="2"/>
  <c r="R155" i="5" l="1"/>
  <c r="Q143" i="5"/>
  <c r="I155" i="5"/>
  <c r="N155" i="5" s="1"/>
  <c r="F143" i="5"/>
  <c r="E143" i="5" s="1"/>
  <c r="D141" i="5"/>
  <c r="G142" i="5"/>
  <c r="Q142" i="5" s="1"/>
  <c r="H156" i="5"/>
  <c r="M156" i="5"/>
  <c r="C157" i="5"/>
  <c r="F71" i="2"/>
  <c r="E70" i="2"/>
  <c r="C156" i="2"/>
  <c r="H59" i="2"/>
  <c r="R59" i="2" s="1"/>
  <c r="I156" i="5" l="1"/>
  <c r="R156" i="5"/>
  <c r="N156" i="5"/>
  <c r="F142" i="5"/>
  <c r="E142" i="5" s="1"/>
  <c r="D140" i="5"/>
  <c r="G141" i="5"/>
  <c r="Q141" i="5" s="1"/>
  <c r="M157" i="5"/>
  <c r="C158" i="5"/>
  <c r="H157" i="5"/>
  <c r="I157" i="5" s="1"/>
  <c r="F72" i="2"/>
  <c r="E71" i="2"/>
  <c r="C157" i="2"/>
  <c r="I59" i="2"/>
  <c r="G60" i="2" s="1"/>
  <c r="Q60" i="2" s="1"/>
  <c r="R157" i="5" l="1"/>
  <c r="N157" i="5"/>
  <c r="D139" i="5"/>
  <c r="G140" i="5"/>
  <c r="Q140" i="5" s="1"/>
  <c r="F141" i="5"/>
  <c r="E141" i="5" s="1"/>
  <c r="M158" i="5"/>
  <c r="H158" i="5"/>
  <c r="R158" i="5" s="1"/>
  <c r="C159" i="5"/>
  <c r="F73" i="2"/>
  <c r="E72" i="2"/>
  <c r="N59" i="2"/>
  <c r="C158" i="2"/>
  <c r="I158" i="5" l="1"/>
  <c r="N158" i="5" s="1"/>
  <c r="F140" i="5"/>
  <c r="E140" i="5" s="1"/>
  <c r="H159" i="5"/>
  <c r="R159" i="5" s="1"/>
  <c r="C160" i="5"/>
  <c r="M159" i="5"/>
  <c r="D138" i="5"/>
  <c r="G138" i="5" s="1"/>
  <c r="Q138" i="5" s="1"/>
  <c r="G139" i="5"/>
  <c r="Q139" i="5" s="1"/>
  <c r="E73" i="2"/>
  <c r="F74" i="2"/>
  <c r="C159" i="2"/>
  <c r="H60" i="2"/>
  <c r="R60" i="2" s="1"/>
  <c r="I159" i="5" l="1"/>
  <c r="N159" i="5" s="1"/>
  <c r="H160" i="5"/>
  <c r="R160" i="5" s="1"/>
  <c r="C161" i="5"/>
  <c r="M160" i="5"/>
  <c r="F139" i="5"/>
  <c r="E139" i="5" s="1"/>
  <c r="F138" i="5"/>
  <c r="E138" i="5" s="1"/>
  <c r="F75" i="2"/>
  <c r="E74" i="2"/>
  <c r="I60" i="2"/>
  <c r="G61" i="2" s="1"/>
  <c r="Q61" i="2" s="1"/>
  <c r="C160" i="2"/>
  <c r="I160" i="5" l="1"/>
  <c r="N160" i="5" s="1"/>
  <c r="H161" i="5"/>
  <c r="D161" i="5"/>
  <c r="D160" i="5" s="1"/>
  <c r="C162" i="5"/>
  <c r="L161" i="5"/>
  <c r="M161" i="5" s="1"/>
  <c r="B150" i="5"/>
  <c r="F76" i="2"/>
  <c r="E75" i="2"/>
  <c r="C161" i="2"/>
  <c r="N60" i="2"/>
  <c r="R161" i="5" l="1"/>
  <c r="I161" i="5"/>
  <c r="N161" i="5" s="1"/>
  <c r="M162" i="5"/>
  <c r="C163" i="5"/>
  <c r="H162" i="5"/>
  <c r="R162" i="5" s="1"/>
  <c r="G161" i="5"/>
  <c r="D159" i="5"/>
  <c r="G160" i="5"/>
  <c r="Q160" i="5" s="1"/>
  <c r="K161" i="5"/>
  <c r="J161" i="5" s="1"/>
  <c r="F77" i="2"/>
  <c r="E77" i="2" s="1"/>
  <c r="E76" i="2"/>
  <c r="H61" i="2"/>
  <c r="R61" i="2" s="1"/>
  <c r="B150" i="2"/>
  <c r="C162" i="2"/>
  <c r="D161" i="2"/>
  <c r="D160" i="2" s="1"/>
  <c r="D159" i="2" s="1"/>
  <c r="D158" i="2" s="1"/>
  <c r="D157" i="2" s="1"/>
  <c r="D156" i="2" s="1"/>
  <c r="D155" i="2" s="1"/>
  <c r="Q161" i="5" l="1"/>
  <c r="I162" i="5"/>
  <c r="N162" i="5" s="1"/>
  <c r="H163" i="5"/>
  <c r="R163" i="5" s="1"/>
  <c r="C164" i="5"/>
  <c r="M163" i="5"/>
  <c r="F161" i="5"/>
  <c r="E161" i="5" s="1"/>
  <c r="F160" i="5"/>
  <c r="E160" i="5" s="1"/>
  <c r="D158" i="5"/>
  <c r="G159" i="5"/>
  <c r="Q159" i="5" s="1"/>
  <c r="D154" i="2"/>
  <c r="D153" i="2" s="1"/>
  <c r="D152" i="2" s="1"/>
  <c r="D151" i="2" s="1"/>
  <c r="D150" i="2" s="1"/>
  <c r="C163" i="2"/>
  <c r="I61" i="2"/>
  <c r="G62" i="2" s="1"/>
  <c r="Q62" i="2" s="1"/>
  <c r="I163" i="5" l="1"/>
  <c r="N163" i="5" s="1"/>
  <c r="H164" i="5"/>
  <c r="R164" i="5" s="1"/>
  <c r="C165" i="5"/>
  <c r="M164" i="5"/>
  <c r="D157" i="5"/>
  <c r="G158" i="5"/>
  <c r="Q158" i="5" s="1"/>
  <c r="F159" i="5"/>
  <c r="E159" i="5" s="1"/>
  <c r="N61" i="2"/>
  <c r="C164" i="2"/>
  <c r="F158" i="5" l="1"/>
  <c r="E158" i="5" s="1"/>
  <c r="D156" i="5"/>
  <c r="G157" i="5"/>
  <c r="Q157" i="5" s="1"/>
  <c r="I164" i="5"/>
  <c r="N164" i="5" s="1"/>
  <c r="C166" i="5"/>
  <c r="M165" i="5"/>
  <c r="H165" i="5"/>
  <c r="R165" i="5" s="1"/>
  <c r="H62" i="2"/>
  <c r="R62" i="2" s="1"/>
  <c r="C165" i="2"/>
  <c r="C167" i="5" l="1"/>
  <c r="M166" i="5"/>
  <c r="H166" i="5"/>
  <c r="R166" i="5" s="1"/>
  <c r="I165" i="5"/>
  <c r="N165" i="5" s="1"/>
  <c r="D155" i="5"/>
  <c r="G156" i="5"/>
  <c r="Q156" i="5" s="1"/>
  <c r="F157" i="5"/>
  <c r="E157" i="5" s="1"/>
  <c r="C166" i="2"/>
  <c r="I62" i="2"/>
  <c r="G63" i="2" s="1"/>
  <c r="Q63" i="2" s="1"/>
  <c r="I166" i="5" l="1"/>
  <c r="N166" i="5" s="1"/>
  <c r="D154" i="5"/>
  <c r="K155" i="5"/>
  <c r="J155" i="5" s="1"/>
  <c r="G155" i="5"/>
  <c r="F156" i="5"/>
  <c r="E156" i="5" s="1"/>
  <c r="L167" i="5"/>
  <c r="C168" i="5"/>
  <c r="H167" i="5"/>
  <c r="I167" i="5" s="1"/>
  <c r="N62" i="2"/>
  <c r="C167" i="2"/>
  <c r="Q155" i="5" l="1"/>
  <c r="R167" i="5"/>
  <c r="M167" i="5"/>
  <c r="N167" i="5" s="1"/>
  <c r="D153" i="5"/>
  <c r="G154" i="5"/>
  <c r="Q154" i="5" s="1"/>
  <c r="C169" i="5"/>
  <c r="M168" i="5"/>
  <c r="H168" i="5"/>
  <c r="R168" i="5" s="1"/>
  <c r="F155" i="5"/>
  <c r="E155" i="5" s="1"/>
  <c r="C168" i="2"/>
  <c r="H63" i="2"/>
  <c r="R63" i="2" s="1"/>
  <c r="C170" i="5" l="1"/>
  <c r="M169" i="5"/>
  <c r="H169" i="5"/>
  <c r="R169" i="5" s="1"/>
  <c r="F154" i="5"/>
  <c r="E154" i="5" s="1"/>
  <c r="I168" i="5"/>
  <c r="N168" i="5" s="1"/>
  <c r="D152" i="5"/>
  <c r="G153" i="5"/>
  <c r="Q153" i="5" s="1"/>
  <c r="I63" i="2"/>
  <c r="G64" i="2" s="1"/>
  <c r="Q64" i="2" s="1"/>
  <c r="C169" i="2"/>
  <c r="I169" i="5" l="1"/>
  <c r="N169" i="5" s="1"/>
  <c r="F153" i="5"/>
  <c r="E153" i="5" s="1"/>
  <c r="D151" i="5"/>
  <c r="G152" i="5"/>
  <c r="Q152" i="5" s="1"/>
  <c r="C171" i="5"/>
  <c r="M170" i="5"/>
  <c r="H170" i="5"/>
  <c r="R170" i="5" s="1"/>
  <c r="C170" i="2"/>
  <c r="N63" i="2"/>
  <c r="I170" i="5" l="1"/>
  <c r="N170" i="5" s="1"/>
  <c r="F152" i="5"/>
  <c r="E152" i="5" s="1"/>
  <c r="D150" i="5"/>
  <c r="G150" i="5" s="1"/>
  <c r="Q150" i="5" s="1"/>
  <c r="G151" i="5"/>
  <c r="Q151" i="5" s="1"/>
  <c r="C172" i="5"/>
  <c r="M171" i="5"/>
  <c r="H171" i="5"/>
  <c r="I171" i="5" s="1"/>
  <c r="H64" i="2"/>
  <c r="R64" i="2" s="1"/>
  <c r="C171" i="2"/>
  <c r="R171" i="5" l="1"/>
  <c r="N171" i="5"/>
  <c r="F151" i="5"/>
  <c r="E151" i="5" s="1"/>
  <c r="C173" i="5"/>
  <c r="H172" i="5"/>
  <c r="R172" i="5" s="1"/>
  <c r="M172" i="5"/>
  <c r="F150" i="5"/>
  <c r="E150" i="5" s="1"/>
  <c r="C172" i="2"/>
  <c r="I64" i="2"/>
  <c r="I172" i="5" l="1"/>
  <c r="N172" i="5" s="1"/>
  <c r="C174" i="5"/>
  <c r="D173" i="5"/>
  <c r="D172" i="5" s="1"/>
  <c r="H173" i="5"/>
  <c r="I173" i="5" s="1"/>
  <c r="L173" i="5"/>
  <c r="M173" i="5" s="1"/>
  <c r="B162" i="5"/>
  <c r="G65" i="2"/>
  <c r="Q65" i="2" s="1"/>
  <c r="N64" i="2"/>
  <c r="C173" i="2"/>
  <c r="R173" i="5" l="1"/>
  <c r="N173" i="5"/>
  <c r="D171" i="5"/>
  <c r="G172" i="5"/>
  <c r="Q172" i="5" s="1"/>
  <c r="C175" i="5"/>
  <c r="M174" i="5"/>
  <c r="H174" i="5"/>
  <c r="I174" i="5" s="1"/>
  <c r="K173" i="5"/>
  <c r="J173" i="5" s="1"/>
  <c r="G173" i="5"/>
  <c r="H65" i="2"/>
  <c r="R65" i="2" s="1"/>
  <c r="B162" i="2"/>
  <c r="D173" i="2"/>
  <c r="D172" i="2" s="1"/>
  <c r="D171" i="2" s="1"/>
  <c r="D170" i="2" s="1"/>
  <c r="D169" i="2" s="1"/>
  <c r="D168" i="2" s="1"/>
  <c r="D167" i="2" s="1"/>
  <c r="C174" i="2"/>
  <c r="Q173" i="5" l="1"/>
  <c r="R174" i="5"/>
  <c r="N174" i="5"/>
  <c r="F173" i="5"/>
  <c r="E173" i="5" s="1"/>
  <c r="F172" i="5"/>
  <c r="E172" i="5" s="1"/>
  <c r="C176" i="5"/>
  <c r="M175" i="5"/>
  <c r="H175" i="5"/>
  <c r="I175" i="5" s="1"/>
  <c r="D170" i="5"/>
  <c r="G171" i="5"/>
  <c r="Q171" i="5" s="1"/>
  <c r="I65" i="2"/>
  <c r="G66" i="2" s="1"/>
  <c r="Q66" i="2" s="1"/>
  <c r="D166" i="2"/>
  <c r="D165" i="2" s="1"/>
  <c r="D164" i="2" s="1"/>
  <c r="D163" i="2" s="1"/>
  <c r="D162" i="2" s="1"/>
  <c r="C175" i="2"/>
  <c r="R175" i="5" l="1"/>
  <c r="N175" i="5"/>
  <c r="F171" i="5"/>
  <c r="E171" i="5" s="1"/>
  <c r="C177" i="5"/>
  <c r="H176" i="5"/>
  <c r="R176" i="5" s="1"/>
  <c r="M176" i="5"/>
  <c r="D169" i="5"/>
  <c r="G170" i="5"/>
  <c r="Q170" i="5" s="1"/>
  <c r="C176" i="2"/>
  <c r="N65" i="2"/>
  <c r="I176" i="5" l="1"/>
  <c r="N176" i="5" s="1"/>
  <c r="C178" i="5"/>
  <c r="H177" i="5"/>
  <c r="R177" i="5" s="1"/>
  <c r="M177" i="5"/>
  <c r="F170" i="5"/>
  <c r="E170" i="5" s="1"/>
  <c r="D168" i="5"/>
  <c r="G169" i="5"/>
  <c r="Q169" i="5" s="1"/>
  <c r="H66" i="2"/>
  <c r="R66" i="2" s="1"/>
  <c r="C177" i="2"/>
  <c r="H178" i="5" l="1"/>
  <c r="R178" i="5" s="1"/>
  <c r="C179" i="5"/>
  <c r="M178" i="5"/>
  <c r="I177" i="5"/>
  <c r="N177" i="5" s="1"/>
  <c r="F169" i="5"/>
  <c r="E169" i="5" s="1"/>
  <c r="D167" i="5"/>
  <c r="G168" i="5"/>
  <c r="Q168" i="5" s="1"/>
  <c r="C178" i="2"/>
  <c r="I66" i="2"/>
  <c r="G67" i="2" s="1"/>
  <c r="Q67" i="2" s="1"/>
  <c r="H179" i="5" l="1"/>
  <c r="C180" i="5"/>
  <c r="L179" i="5"/>
  <c r="M179" i="5" s="1"/>
  <c r="I178" i="5"/>
  <c r="N178" i="5" s="1"/>
  <c r="F168" i="5"/>
  <c r="E168" i="5" s="1"/>
  <c r="D166" i="5"/>
  <c r="G167" i="5"/>
  <c r="K167" i="5"/>
  <c r="J167" i="5" s="1"/>
  <c r="N66" i="2"/>
  <c r="C179" i="2"/>
  <c r="Q167" i="5" l="1"/>
  <c r="R179" i="5"/>
  <c r="C181" i="5"/>
  <c r="H180" i="5"/>
  <c r="R180" i="5" s="1"/>
  <c r="M180" i="5"/>
  <c r="D165" i="5"/>
  <c r="G166" i="5"/>
  <c r="Q166" i="5" s="1"/>
  <c r="F167" i="5"/>
  <c r="E167" i="5" s="1"/>
  <c r="I179" i="5"/>
  <c r="N179" i="5" s="1"/>
  <c r="C180" i="2"/>
  <c r="H67" i="2"/>
  <c r="R67" i="2" s="1"/>
  <c r="I180" i="5" l="1"/>
  <c r="N180" i="5" s="1"/>
  <c r="D164" i="5"/>
  <c r="G165" i="5"/>
  <c r="Q165" i="5" s="1"/>
  <c r="H181" i="5"/>
  <c r="C182" i="5"/>
  <c r="M181" i="5"/>
  <c r="F166" i="5"/>
  <c r="E166" i="5" s="1"/>
  <c r="I67" i="2"/>
  <c r="G68" i="2" s="1"/>
  <c r="Q68" i="2" s="1"/>
  <c r="C181" i="2"/>
  <c r="I181" i="5" l="1"/>
  <c r="R181" i="5"/>
  <c r="N181" i="5"/>
  <c r="H182" i="5"/>
  <c r="I182" i="5" s="1"/>
  <c r="M182" i="5"/>
  <c r="C183" i="5"/>
  <c r="F165" i="5"/>
  <c r="E165" i="5" s="1"/>
  <c r="D163" i="5"/>
  <c r="G164" i="5"/>
  <c r="Q164" i="5" s="1"/>
  <c r="C182" i="2"/>
  <c r="N67" i="2"/>
  <c r="R182" i="5" l="1"/>
  <c r="N182" i="5"/>
  <c r="M183" i="5"/>
  <c r="H183" i="5"/>
  <c r="I183" i="5" s="1"/>
  <c r="C184" i="5"/>
  <c r="F164" i="5"/>
  <c r="E164" i="5" s="1"/>
  <c r="D162" i="5"/>
  <c r="G162" i="5" s="1"/>
  <c r="Q162" i="5" s="1"/>
  <c r="G163" i="5"/>
  <c r="Q163" i="5" s="1"/>
  <c r="H68" i="2"/>
  <c r="R68" i="2" s="1"/>
  <c r="C183" i="2"/>
  <c r="R183" i="5" l="1"/>
  <c r="N183" i="5"/>
  <c r="M184" i="5"/>
  <c r="H184" i="5"/>
  <c r="I184" i="5" s="1"/>
  <c r="C185" i="5"/>
  <c r="F163" i="5"/>
  <c r="E163" i="5" s="1"/>
  <c r="F162" i="5"/>
  <c r="E162" i="5" s="1"/>
  <c r="C184" i="2"/>
  <c r="I68" i="2"/>
  <c r="G69" i="2" s="1"/>
  <c r="Q69" i="2" s="1"/>
  <c r="R184" i="5" l="1"/>
  <c r="N184" i="5"/>
  <c r="L185" i="5"/>
  <c r="M185" i="5" s="1"/>
  <c r="H185" i="5"/>
  <c r="I185" i="5" s="1"/>
  <c r="C186" i="5"/>
  <c r="D185" i="5"/>
  <c r="D184" i="5" s="1"/>
  <c r="B174" i="5"/>
  <c r="N68" i="2"/>
  <c r="C185" i="2"/>
  <c r="R185" i="5" l="1"/>
  <c r="N185" i="5"/>
  <c r="G185" i="5"/>
  <c r="H186" i="5"/>
  <c r="I186" i="5" s="1"/>
  <c r="M186" i="5"/>
  <c r="C187" i="5"/>
  <c r="K185" i="5"/>
  <c r="J185" i="5" s="1"/>
  <c r="D183" i="5"/>
  <c r="G184" i="5"/>
  <c r="Q184" i="5" s="1"/>
  <c r="B174" i="2"/>
  <c r="C186" i="2"/>
  <c r="D185" i="2"/>
  <c r="D184" i="2" s="1"/>
  <c r="D183" i="2" s="1"/>
  <c r="D182" i="2" s="1"/>
  <c r="D181" i="2" s="1"/>
  <c r="D180" i="2" s="1"/>
  <c r="D179" i="2" s="1"/>
  <c r="H69" i="2"/>
  <c r="R69" i="2" s="1"/>
  <c r="F185" i="5" l="1"/>
  <c r="E185" i="5" s="1"/>
  <c r="Q185" i="5"/>
  <c r="R186" i="5"/>
  <c r="N186" i="5"/>
  <c r="D182" i="5"/>
  <c r="G183" i="5"/>
  <c r="Q183" i="5" s="1"/>
  <c r="M187" i="5"/>
  <c r="H187" i="5"/>
  <c r="I187" i="5" s="1"/>
  <c r="C188" i="5"/>
  <c r="F184" i="5"/>
  <c r="E184" i="5" s="1"/>
  <c r="I69" i="2"/>
  <c r="G70" i="2" s="1"/>
  <c r="Q70" i="2" s="1"/>
  <c r="C187" i="2"/>
  <c r="D178" i="2"/>
  <c r="D177" i="2" s="1"/>
  <c r="D176" i="2" s="1"/>
  <c r="D175" i="2" s="1"/>
  <c r="D174" i="2" s="1"/>
  <c r="R187" i="5" l="1"/>
  <c r="N187" i="5"/>
  <c r="M188" i="5"/>
  <c r="H188" i="5"/>
  <c r="I188" i="5" s="1"/>
  <c r="C189" i="5"/>
  <c r="F183" i="5"/>
  <c r="E183" i="5" s="1"/>
  <c r="D181" i="5"/>
  <c r="G182" i="5"/>
  <c r="Q182" i="5" s="1"/>
  <c r="C188" i="2"/>
  <c r="N69" i="2"/>
  <c r="R188" i="5" l="1"/>
  <c r="N188" i="5"/>
  <c r="M189" i="5"/>
  <c r="H189" i="5"/>
  <c r="I189" i="5" s="1"/>
  <c r="C190" i="5"/>
  <c r="F182" i="5"/>
  <c r="E182" i="5" s="1"/>
  <c r="D180" i="5"/>
  <c r="G181" i="5"/>
  <c r="Q181" i="5" s="1"/>
  <c r="H70" i="2"/>
  <c r="R70" i="2" s="1"/>
  <c r="C189" i="2"/>
  <c r="R189" i="5" l="1"/>
  <c r="N189" i="5"/>
  <c r="M190" i="5"/>
  <c r="H190" i="5"/>
  <c r="R190" i="5" s="1"/>
  <c r="C191" i="5"/>
  <c r="F181" i="5"/>
  <c r="E181" i="5" s="1"/>
  <c r="D179" i="5"/>
  <c r="G180" i="5"/>
  <c r="Q180" i="5" s="1"/>
  <c r="C190" i="2"/>
  <c r="I70" i="2"/>
  <c r="G71" i="2" s="1"/>
  <c r="Q71" i="2" s="1"/>
  <c r="L191" i="5" l="1"/>
  <c r="M191" i="5" s="1"/>
  <c r="H191" i="5"/>
  <c r="C192" i="5"/>
  <c r="I190" i="5"/>
  <c r="N190" i="5" s="1"/>
  <c r="F180" i="5"/>
  <c r="E180" i="5" s="1"/>
  <c r="D178" i="5"/>
  <c r="G179" i="5"/>
  <c r="K179" i="5"/>
  <c r="J179" i="5" s="1"/>
  <c r="C191" i="2"/>
  <c r="N70" i="2"/>
  <c r="Q179" i="5" l="1"/>
  <c r="R191" i="5"/>
  <c r="I191" i="5"/>
  <c r="N191" i="5" s="1"/>
  <c r="M192" i="5"/>
  <c r="H192" i="5"/>
  <c r="R192" i="5" s="1"/>
  <c r="C193" i="5"/>
  <c r="F179" i="5"/>
  <c r="E179" i="5" s="1"/>
  <c r="D177" i="5"/>
  <c r="G178" i="5"/>
  <c r="Q178" i="5" s="1"/>
  <c r="H71" i="2"/>
  <c r="R71" i="2" s="1"/>
  <c r="C192" i="2"/>
  <c r="I192" i="5" l="1"/>
  <c r="N192" i="5" s="1"/>
  <c r="M193" i="5"/>
  <c r="H193" i="5"/>
  <c r="R193" i="5" s="1"/>
  <c r="C194" i="5"/>
  <c r="F178" i="5"/>
  <c r="E178" i="5" s="1"/>
  <c r="D176" i="5"/>
  <c r="G177" i="5"/>
  <c r="Q177" i="5" s="1"/>
  <c r="C193" i="2"/>
  <c r="I71" i="2"/>
  <c r="G72" i="2" s="1"/>
  <c r="Q72" i="2" s="1"/>
  <c r="C195" i="5" l="1"/>
  <c r="M194" i="5"/>
  <c r="H194" i="5"/>
  <c r="R194" i="5" s="1"/>
  <c r="I193" i="5"/>
  <c r="N193" i="5" s="1"/>
  <c r="F177" i="5"/>
  <c r="E177" i="5" s="1"/>
  <c r="D175" i="5"/>
  <c r="G176" i="5"/>
  <c r="Q176" i="5" s="1"/>
  <c r="N71" i="2"/>
  <c r="C194" i="2"/>
  <c r="F176" i="5" l="1"/>
  <c r="E176" i="5" s="1"/>
  <c r="I194" i="5"/>
  <c r="N194" i="5" s="1"/>
  <c r="D174" i="5"/>
  <c r="G174" i="5" s="1"/>
  <c r="Q174" i="5" s="1"/>
  <c r="G175" i="5"/>
  <c r="Q175" i="5" s="1"/>
  <c r="C196" i="5"/>
  <c r="M195" i="5"/>
  <c r="H195" i="5"/>
  <c r="R195" i="5" s="1"/>
  <c r="C195" i="2"/>
  <c r="H72" i="2"/>
  <c r="R72" i="2" s="1"/>
  <c r="I195" i="5" l="1"/>
  <c r="N195" i="5" s="1"/>
  <c r="C197" i="5"/>
  <c r="M196" i="5"/>
  <c r="H196" i="5"/>
  <c r="R196" i="5" s="1"/>
  <c r="F174" i="5"/>
  <c r="E174" i="5" s="1"/>
  <c r="F175" i="5"/>
  <c r="E175" i="5" s="1"/>
  <c r="I72" i="2"/>
  <c r="G73" i="2" s="1"/>
  <c r="Q73" i="2" s="1"/>
  <c r="C196" i="2"/>
  <c r="I196" i="5" l="1"/>
  <c r="N196" i="5" s="1"/>
  <c r="D197" i="5"/>
  <c r="D196" i="5" s="1"/>
  <c r="L197" i="5"/>
  <c r="M197" i="5" s="1"/>
  <c r="C198" i="5"/>
  <c r="H197" i="5"/>
  <c r="B186" i="5"/>
  <c r="C197" i="2"/>
  <c r="N72" i="2"/>
  <c r="R197" i="5" l="1"/>
  <c r="K197" i="5"/>
  <c r="J197" i="5" s="1"/>
  <c r="G197" i="5"/>
  <c r="C199" i="5"/>
  <c r="M198" i="5"/>
  <c r="H198" i="5"/>
  <c r="R198" i="5" s="1"/>
  <c r="D195" i="5"/>
  <c r="G196" i="5"/>
  <c r="Q196" i="5" s="1"/>
  <c r="I197" i="5"/>
  <c r="N197" i="5" s="1"/>
  <c r="D197" i="2"/>
  <c r="D196" i="2" s="1"/>
  <c r="D195" i="2" s="1"/>
  <c r="D194" i="2" s="1"/>
  <c r="D193" i="2" s="1"/>
  <c r="D192" i="2" s="1"/>
  <c r="D191" i="2" s="1"/>
  <c r="B186" i="2"/>
  <c r="C198" i="2"/>
  <c r="H73" i="2"/>
  <c r="R73" i="2" s="1"/>
  <c r="F197" i="5" l="1"/>
  <c r="E197" i="5" s="1"/>
  <c r="Q197" i="5"/>
  <c r="I198" i="5"/>
  <c r="N198" i="5" s="1"/>
  <c r="F196" i="5"/>
  <c r="E196" i="5" s="1"/>
  <c r="D194" i="5"/>
  <c r="G195" i="5"/>
  <c r="Q195" i="5" s="1"/>
  <c r="C200" i="5"/>
  <c r="M199" i="5"/>
  <c r="H199" i="5"/>
  <c r="R199" i="5" s="1"/>
  <c r="I73" i="2"/>
  <c r="G74" i="2" s="1"/>
  <c r="Q74" i="2" s="1"/>
  <c r="C199" i="2"/>
  <c r="D190" i="2"/>
  <c r="D189" i="2" s="1"/>
  <c r="D188" i="2" s="1"/>
  <c r="D187" i="2" s="1"/>
  <c r="D186" i="2" s="1"/>
  <c r="I199" i="5" l="1"/>
  <c r="N199" i="5" s="1"/>
  <c r="C201" i="5"/>
  <c r="M200" i="5"/>
  <c r="H200" i="5"/>
  <c r="I200" i="5" s="1"/>
  <c r="F195" i="5"/>
  <c r="E195" i="5" s="1"/>
  <c r="D193" i="5"/>
  <c r="G194" i="5"/>
  <c r="Q194" i="5" s="1"/>
  <c r="C200" i="2"/>
  <c r="N73" i="2"/>
  <c r="R200" i="5" l="1"/>
  <c r="N200" i="5"/>
  <c r="F194" i="5"/>
  <c r="E194" i="5" s="1"/>
  <c r="D192" i="5"/>
  <c r="G193" i="5"/>
  <c r="Q193" i="5" s="1"/>
  <c r="C202" i="5"/>
  <c r="M201" i="5"/>
  <c r="H201" i="5"/>
  <c r="I201" i="5" s="1"/>
  <c r="H74" i="2"/>
  <c r="R74" i="2" s="1"/>
  <c r="C201" i="2"/>
  <c r="R201" i="5" l="1"/>
  <c r="N201" i="5"/>
  <c r="F193" i="5"/>
  <c r="E193" i="5" s="1"/>
  <c r="D191" i="5"/>
  <c r="G192" i="5"/>
  <c r="Q192" i="5" s="1"/>
  <c r="C203" i="5"/>
  <c r="H202" i="5"/>
  <c r="I202" i="5" s="1"/>
  <c r="M202" i="5"/>
  <c r="C202" i="2"/>
  <c r="I74" i="2"/>
  <c r="G75" i="2" s="1"/>
  <c r="Q75" i="2" s="1"/>
  <c r="R202" i="5" l="1"/>
  <c r="N202" i="5"/>
  <c r="F192" i="5"/>
  <c r="E192" i="5" s="1"/>
  <c r="D190" i="5"/>
  <c r="K191" i="5"/>
  <c r="J191" i="5" s="1"/>
  <c r="G191" i="5"/>
  <c r="C204" i="5"/>
  <c r="H203" i="5"/>
  <c r="I203" i="5" s="1"/>
  <c r="L203" i="5"/>
  <c r="M203" i="5" s="1"/>
  <c r="C203" i="2"/>
  <c r="N74" i="2"/>
  <c r="Q191" i="5" l="1"/>
  <c r="R203" i="5"/>
  <c r="N203" i="5"/>
  <c r="F191" i="5"/>
  <c r="E191" i="5" s="1"/>
  <c r="C205" i="5"/>
  <c r="M204" i="5"/>
  <c r="H204" i="5"/>
  <c r="I204" i="5" s="1"/>
  <c r="D189" i="5"/>
  <c r="G190" i="5"/>
  <c r="Q190" i="5" s="1"/>
  <c r="H75" i="2"/>
  <c r="R75" i="2" s="1"/>
  <c r="C204" i="2"/>
  <c r="R204" i="5" l="1"/>
  <c r="N204" i="5"/>
  <c r="C206" i="5"/>
  <c r="M205" i="5"/>
  <c r="H205" i="5"/>
  <c r="I205" i="5" s="1"/>
  <c r="F190" i="5"/>
  <c r="E190" i="5" s="1"/>
  <c r="D188" i="5"/>
  <c r="G189" i="5"/>
  <c r="Q189" i="5" s="1"/>
  <c r="C205" i="2"/>
  <c r="I75" i="2"/>
  <c r="G76" i="2" s="1"/>
  <c r="Q76" i="2" s="1"/>
  <c r="R205" i="5" l="1"/>
  <c r="N205" i="5"/>
  <c r="F189" i="5"/>
  <c r="E189" i="5" s="1"/>
  <c r="D187" i="5"/>
  <c r="G188" i="5"/>
  <c r="Q188" i="5" s="1"/>
  <c r="C207" i="5"/>
  <c r="M206" i="5"/>
  <c r="H206" i="5"/>
  <c r="R206" i="5" s="1"/>
  <c r="N75" i="2"/>
  <c r="C206" i="2"/>
  <c r="I206" i="5" l="1"/>
  <c r="N206" i="5" s="1"/>
  <c r="F188" i="5"/>
  <c r="E188" i="5" s="1"/>
  <c r="C208" i="5"/>
  <c r="M207" i="5"/>
  <c r="H207" i="5"/>
  <c r="R207" i="5" s="1"/>
  <c r="D186" i="5"/>
  <c r="G186" i="5" s="1"/>
  <c r="Q186" i="5" s="1"/>
  <c r="G187" i="5"/>
  <c r="Q187" i="5" s="1"/>
  <c r="C207" i="2"/>
  <c r="H76" i="2"/>
  <c r="R76" i="2" s="1"/>
  <c r="C209" i="5" l="1"/>
  <c r="H208" i="5"/>
  <c r="R208" i="5" s="1"/>
  <c r="M208" i="5"/>
  <c r="I207" i="5"/>
  <c r="N207" i="5" s="1"/>
  <c r="F187" i="5"/>
  <c r="E187" i="5" s="1"/>
  <c r="F186" i="5"/>
  <c r="E186" i="5" s="1"/>
  <c r="I76" i="2"/>
  <c r="C208" i="2"/>
  <c r="I208" i="5" l="1"/>
  <c r="N208" i="5" s="1"/>
  <c r="H209" i="5"/>
  <c r="C210" i="5"/>
  <c r="D209" i="5"/>
  <c r="D208" i="5" s="1"/>
  <c r="D207" i="5" s="1"/>
  <c r="L209" i="5"/>
  <c r="B198" i="5"/>
  <c r="G77" i="2"/>
  <c r="Q77" i="2" s="1"/>
  <c r="C209" i="2"/>
  <c r="N76" i="2"/>
  <c r="R209" i="5" l="1"/>
  <c r="I209" i="5"/>
  <c r="M209" i="5"/>
  <c r="G208" i="5"/>
  <c r="Q208" i="5" s="1"/>
  <c r="D206" i="5"/>
  <c r="G207" i="5"/>
  <c r="Q207" i="5" s="1"/>
  <c r="C211" i="5"/>
  <c r="H210" i="5"/>
  <c r="R210" i="5" s="1"/>
  <c r="G209" i="5"/>
  <c r="K209" i="5"/>
  <c r="J209" i="5" s="1"/>
  <c r="H77" i="2"/>
  <c r="R77" i="2" s="1"/>
  <c r="B198" i="2"/>
  <c r="C210" i="2"/>
  <c r="D209" i="2"/>
  <c r="D208" i="2" s="1"/>
  <c r="D207" i="2" s="1"/>
  <c r="D206" i="2" s="1"/>
  <c r="D205" i="2" s="1"/>
  <c r="D204" i="2" s="1"/>
  <c r="D203" i="2" s="1"/>
  <c r="Q209" i="5" l="1"/>
  <c r="N209" i="5"/>
  <c r="I210" i="5"/>
  <c r="M210" i="5"/>
  <c r="M211" i="5" s="1"/>
  <c r="F208" i="5"/>
  <c r="E208" i="5" s="1"/>
  <c r="C212" i="5"/>
  <c r="H211" i="5"/>
  <c r="R211" i="5" s="1"/>
  <c r="F209" i="5"/>
  <c r="E209" i="5" s="1"/>
  <c r="D205" i="5"/>
  <c r="G206" i="5"/>
  <c r="Q206" i="5" s="1"/>
  <c r="F207" i="5"/>
  <c r="E207" i="5" s="1"/>
  <c r="I77" i="2"/>
  <c r="G78" i="2" s="1"/>
  <c r="Q78" i="2" s="1"/>
  <c r="D202" i="2"/>
  <c r="D201" i="2" s="1"/>
  <c r="D200" i="2" s="1"/>
  <c r="D199" i="2" s="1"/>
  <c r="D198" i="2" s="1"/>
  <c r="C211" i="2"/>
  <c r="N210" i="5" l="1"/>
  <c r="I211" i="5"/>
  <c r="N211" i="5" s="1"/>
  <c r="D204" i="5"/>
  <c r="G205" i="5"/>
  <c r="Q205" i="5" s="1"/>
  <c r="F206" i="5"/>
  <c r="E206" i="5" s="1"/>
  <c r="C213" i="5"/>
  <c r="M212" i="5"/>
  <c r="H212" i="5"/>
  <c r="I212" i="5" s="1"/>
  <c r="F78" i="2"/>
  <c r="C212" i="2"/>
  <c r="N77" i="2"/>
  <c r="R212" i="5" l="1"/>
  <c r="N212" i="5"/>
  <c r="H213" i="5"/>
  <c r="R213" i="5" s="1"/>
  <c r="C214" i="5"/>
  <c r="M213" i="5"/>
  <c r="F205" i="5"/>
  <c r="E205" i="5" s="1"/>
  <c r="D203" i="5"/>
  <c r="G204" i="5"/>
  <c r="Q204" i="5" s="1"/>
  <c r="F79" i="2"/>
  <c r="E78" i="2"/>
  <c r="C213" i="2"/>
  <c r="H78" i="2"/>
  <c r="R78" i="2" s="1"/>
  <c r="I213" i="5" l="1"/>
  <c r="N213" i="5" s="1"/>
  <c r="H214" i="5"/>
  <c r="R214" i="5" s="1"/>
  <c r="C215" i="5"/>
  <c r="M214" i="5"/>
  <c r="F204" i="5"/>
  <c r="E204" i="5" s="1"/>
  <c r="D202" i="5"/>
  <c r="K203" i="5"/>
  <c r="J203" i="5" s="1"/>
  <c r="G203" i="5"/>
  <c r="C214" i="2"/>
  <c r="I78" i="2"/>
  <c r="G79" i="2" s="1"/>
  <c r="Q79" i="2" s="1"/>
  <c r="E79" i="2"/>
  <c r="F80" i="2"/>
  <c r="Q203" i="5" l="1"/>
  <c r="I214" i="5"/>
  <c r="N214" i="5" s="1"/>
  <c r="H215" i="5"/>
  <c r="C216" i="5"/>
  <c r="L215" i="5"/>
  <c r="M215" i="5" s="1"/>
  <c r="F203" i="5"/>
  <c r="E203" i="5" s="1"/>
  <c r="D201" i="5"/>
  <c r="G202" i="5"/>
  <c r="Q202" i="5" s="1"/>
  <c r="E80" i="2"/>
  <c r="F81" i="2"/>
  <c r="C215" i="2"/>
  <c r="N78" i="2"/>
  <c r="R215" i="5" l="1"/>
  <c r="I215" i="5"/>
  <c r="N215" i="5" s="1"/>
  <c r="H216" i="5"/>
  <c r="R216" i="5" s="1"/>
  <c r="C217" i="5"/>
  <c r="M216" i="5"/>
  <c r="F202" i="5"/>
  <c r="E202" i="5" s="1"/>
  <c r="D200" i="5"/>
  <c r="G201" i="5"/>
  <c r="Q201" i="5" s="1"/>
  <c r="C216" i="2"/>
  <c r="H79" i="2"/>
  <c r="R79" i="2" s="1"/>
  <c r="E81" i="2"/>
  <c r="F82" i="2"/>
  <c r="I216" i="5" l="1"/>
  <c r="N216" i="5" s="1"/>
  <c r="F201" i="5"/>
  <c r="E201" i="5" s="1"/>
  <c r="D199" i="5"/>
  <c r="G200" i="5"/>
  <c r="Q200" i="5" s="1"/>
  <c r="H217" i="5"/>
  <c r="M217" i="5"/>
  <c r="C218" i="5"/>
  <c r="I79" i="2"/>
  <c r="G80" i="2" s="1"/>
  <c r="Q80" i="2" s="1"/>
  <c r="E82" i="2"/>
  <c r="F83" i="2"/>
  <c r="C217" i="2"/>
  <c r="I217" i="5" l="1"/>
  <c r="N217" i="5" s="1"/>
  <c r="R217" i="5"/>
  <c r="D198" i="5"/>
  <c r="G198" i="5" s="1"/>
  <c r="Q198" i="5" s="1"/>
  <c r="G199" i="5"/>
  <c r="Q199" i="5" s="1"/>
  <c r="F200" i="5"/>
  <c r="E200" i="5" s="1"/>
  <c r="M218" i="5"/>
  <c r="H218" i="5"/>
  <c r="I218" i="5" s="1"/>
  <c r="C219" i="5"/>
  <c r="M101" i="2"/>
  <c r="J107" i="2"/>
  <c r="J113" i="2" s="1"/>
  <c r="E83" i="2"/>
  <c r="F84" i="2"/>
  <c r="C218" i="2"/>
  <c r="N79" i="2"/>
  <c r="R218" i="5" l="1"/>
  <c r="N218" i="5"/>
  <c r="F199" i="5"/>
  <c r="E199" i="5" s="1"/>
  <c r="M219" i="5"/>
  <c r="H219" i="5"/>
  <c r="I219" i="5" s="1"/>
  <c r="C220" i="5"/>
  <c r="F198" i="5"/>
  <c r="E198" i="5" s="1"/>
  <c r="M102" i="2"/>
  <c r="M103" i="2" s="1"/>
  <c r="M104" i="2" s="1"/>
  <c r="M105" i="2" s="1"/>
  <c r="M106" i="2" s="1"/>
  <c r="K107" i="2"/>
  <c r="L107" i="2" s="1"/>
  <c r="M107" i="2" s="1"/>
  <c r="K113" i="2" s="1"/>
  <c r="L113" i="2" s="1"/>
  <c r="C219" i="2"/>
  <c r="H80" i="2"/>
  <c r="R80" i="2" s="1"/>
  <c r="E84" i="2"/>
  <c r="F85" i="2"/>
  <c r="R219" i="5" l="1"/>
  <c r="N219" i="5"/>
  <c r="M220" i="5"/>
  <c r="H220" i="5"/>
  <c r="I220" i="5" s="1"/>
  <c r="C221" i="5"/>
  <c r="M108" i="2"/>
  <c r="M109" i="2" s="1"/>
  <c r="M110" i="2" s="1"/>
  <c r="M111" i="2" s="1"/>
  <c r="M112" i="2" s="1"/>
  <c r="I80" i="2"/>
  <c r="G81" i="2" s="1"/>
  <c r="Q81" i="2" s="1"/>
  <c r="F86" i="2"/>
  <c r="E85" i="2"/>
  <c r="C220" i="2"/>
  <c r="R220" i="5" l="1"/>
  <c r="N220" i="5"/>
  <c r="L221" i="5"/>
  <c r="M221" i="5" s="1"/>
  <c r="H221" i="5"/>
  <c r="I221" i="5" s="1"/>
  <c r="C222" i="5"/>
  <c r="D221" i="5"/>
  <c r="D220" i="5" s="1"/>
  <c r="B210" i="5"/>
  <c r="C221" i="2"/>
  <c r="F87" i="2"/>
  <c r="E86" i="2"/>
  <c r="N80" i="2"/>
  <c r="R221" i="5" l="1"/>
  <c r="N221" i="5"/>
  <c r="G221" i="5"/>
  <c r="K221" i="5"/>
  <c r="M222" i="5"/>
  <c r="H222" i="5"/>
  <c r="I222" i="5" s="1"/>
  <c r="C223" i="5"/>
  <c r="D219" i="5"/>
  <c r="G220" i="5"/>
  <c r="Q220" i="5" s="1"/>
  <c r="F88" i="2"/>
  <c r="F89" i="2" s="1"/>
  <c r="E87" i="2"/>
  <c r="B210" i="2"/>
  <c r="C222" i="2"/>
  <c r="D221" i="2"/>
  <c r="D220" i="2" s="1"/>
  <c r="D219" i="2" s="1"/>
  <c r="D218" i="2" s="1"/>
  <c r="D217" i="2" s="1"/>
  <c r="D216" i="2" s="1"/>
  <c r="D215" i="2" s="1"/>
  <c r="H81" i="2"/>
  <c r="R81" i="2" s="1"/>
  <c r="F221" i="5" l="1"/>
  <c r="Q221" i="5"/>
  <c r="R222" i="5"/>
  <c r="N222" i="5"/>
  <c r="F220" i="5"/>
  <c r="E220" i="5" s="1"/>
  <c r="J221" i="5"/>
  <c r="E221" i="5" s="1"/>
  <c r="D218" i="5"/>
  <c r="G219" i="5"/>
  <c r="Q219" i="5" s="1"/>
  <c r="M223" i="5"/>
  <c r="H223" i="5"/>
  <c r="R223" i="5" s="1"/>
  <c r="C224" i="5"/>
  <c r="D214" i="2"/>
  <c r="D213" i="2" s="1"/>
  <c r="D212" i="2" s="1"/>
  <c r="D211" i="2" s="1"/>
  <c r="D210" i="2" s="1"/>
  <c r="C223" i="2"/>
  <c r="I81" i="2"/>
  <c r="G82" i="2" s="1"/>
  <c r="Q82" i="2" s="1"/>
  <c r="E88" i="2"/>
  <c r="I223" i="5" l="1"/>
  <c r="N223" i="5" s="1"/>
  <c r="F219" i="5"/>
  <c r="E219" i="5" s="1"/>
  <c r="D217" i="5"/>
  <c r="G218" i="5"/>
  <c r="Q218" i="5" s="1"/>
  <c r="M224" i="5"/>
  <c r="H224" i="5"/>
  <c r="R224" i="5" s="1"/>
  <c r="C225" i="5"/>
  <c r="F90" i="2"/>
  <c r="E89" i="2"/>
  <c r="N81" i="2"/>
  <c r="C224" i="2"/>
  <c r="F218" i="5" l="1"/>
  <c r="E218" i="5" s="1"/>
  <c r="I224" i="5"/>
  <c r="N224" i="5" s="1"/>
  <c r="D216" i="5"/>
  <c r="G217" i="5"/>
  <c r="Q217" i="5" s="1"/>
  <c r="M225" i="5"/>
  <c r="H225" i="5"/>
  <c r="R225" i="5" s="1"/>
  <c r="C226" i="5"/>
  <c r="C225" i="2"/>
  <c r="H82" i="2"/>
  <c r="R82" i="2" s="1"/>
  <c r="F91" i="2"/>
  <c r="E90" i="2"/>
  <c r="I225" i="5" l="1"/>
  <c r="N225" i="5" s="1"/>
  <c r="C227" i="5"/>
  <c r="M226" i="5"/>
  <c r="H226" i="5"/>
  <c r="R226" i="5" s="1"/>
  <c r="F217" i="5"/>
  <c r="E217" i="5" s="1"/>
  <c r="D215" i="5"/>
  <c r="G216" i="5"/>
  <c r="Q216" i="5" s="1"/>
  <c r="E91" i="2"/>
  <c r="F92" i="2"/>
  <c r="C226" i="2"/>
  <c r="I82" i="2"/>
  <c r="G83" i="2" s="1"/>
  <c r="Q83" i="2" s="1"/>
  <c r="I226" i="5" l="1"/>
  <c r="N226" i="5" s="1"/>
  <c r="F216" i="5"/>
  <c r="E216" i="5" s="1"/>
  <c r="D214" i="5"/>
  <c r="G215" i="5"/>
  <c r="K215" i="5"/>
  <c r="J215" i="5" s="1"/>
  <c r="L227" i="5"/>
  <c r="H227" i="5"/>
  <c r="I227" i="5" s="1"/>
  <c r="C228" i="5"/>
  <c r="C227" i="2"/>
  <c r="N82" i="2"/>
  <c r="F93" i="2"/>
  <c r="E92" i="2"/>
  <c r="Q215" i="5" l="1"/>
  <c r="R227" i="5"/>
  <c r="M227" i="5"/>
  <c r="N227" i="5" s="1"/>
  <c r="H228" i="5"/>
  <c r="R228" i="5" s="1"/>
  <c r="C229" i="5"/>
  <c r="F215" i="5"/>
  <c r="E215" i="5" s="1"/>
  <c r="D213" i="5"/>
  <c r="G214" i="5"/>
  <c r="Q214" i="5" s="1"/>
  <c r="C228" i="2"/>
  <c r="H83" i="2"/>
  <c r="R83" i="2" s="1"/>
  <c r="E93" i="2"/>
  <c r="F94" i="2"/>
  <c r="M228" i="5" l="1"/>
  <c r="M229" i="5" s="1"/>
  <c r="C230" i="5"/>
  <c r="H229" i="5"/>
  <c r="R229" i="5" s="1"/>
  <c r="I228" i="5"/>
  <c r="F214" i="5"/>
  <c r="E214" i="5" s="1"/>
  <c r="D212" i="5"/>
  <c r="G213" i="5"/>
  <c r="Q213" i="5" s="1"/>
  <c r="C229" i="2"/>
  <c r="F95" i="2"/>
  <c r="E94" i="2"/>
  <c r="I83" i="2"/>
  <c r="G84" i="2" s="1"/>
  <c r="Q84" i="2" s="1"/>
  <c r="N228" i="5" l="1"/>
  <c r="I229" i="5"/>
  <c r="N229" i="5" s="1"/>
  <c r="F213" i="5"/>
  <c r="E213" i="5" s="1"/>
  <c r="D211" i="5"/>
  <c r="G212" i="5"/>
  <c r="Q212" i="5" s="1"/>
  <c r="C231" i="5"/>
  <c r="M230" i="5"/>
  <c r="H230" i="5"/>
  <c r="R230" i="5" s="1"/>
  <c r="M113" i="2"/>
  <c r="J119" i="2"/>
  <c r="J125" i="2" s="1"/>
  <c r="E95" i="2"/>
  <c r="F96" i="2"/>
  <c r="C230" i="2"/>
  <c r="N83" i="2"/>
  <c r="I230" i="5" l="1"/>
  <c r="N230" i="5" s="1"/>
  <c r="C232" i="5"/>
  <c r="M231" i="5"/>
  <c r="H231" i="5"/>
  <c r="R231" i="5" s="1"/>
  <c r="D210" i="5"/>
  <c r="G210" i="5" s="1"/>
  <c r="Q210" i="5" s="1"/>
  <c r="G211" i="5"/>
  <c r="Q211" i="5" s="1"/>
  <c r="F212" i="5"/>
  <c r="E212" i="5" s="1"/>
  <c r="M114" i="2"/>
  <c r="M115" i="2" s="1"/>
  <c r="M116" i="2" s="1"/>
  <c r="M117" i="2" s="1"/>
  <c r="M118" i="2" s="1"/>
  <c r="K119" i="2"/>
  <c r="L119" i="2" s="1"/>
  <c r="M119" i="2" s="1"/>
  <c r="K125" i="2" s="1"/>
  <c r="L125" i="2" s="1"/>
  <c r="C231" i="2"/>
  <c r="H84" i="2"/>
  <c r="R84" i="2" s="1"/>
  <c r="E96" i="2"/>
  <c r="F97" i="2"/>
  <c r="I231" i="5" l="1"/>
  <c r="N231" i="5" s="1"/>
  <c r="F210" i="5"/>
  <c r="E210" i="5" s="1"/>
  <c r="F211" i="5"/>
  <c r="E211" i="5" s="1"/>
  <c r="C233" i="5"/>
  <c r="H232" i="5"/>
  <c r="R232" i="5" s="1"/>
  <c r="M232" i="5"/>
  <c r="M120" i="2"/>
  <c r="M121" i="2" s="1"/>
  <c r="M122" i="2" s="1"/>
  <c r="M123" i="2" s="1"/>
  <c r="M124" i="2" s="1"/>
  <c r="I84" i="2"/>
  <c r="G85" i="2" s="1"/>
  <c r="Q85" i="2" s="1"/>
  <c r="E97" i="2"/>
  <c r="F98" i="2"/>
  <c r="C232" i="2"/>
  <c r="I232" i="5" l="1"/>
  <c r="N232" i="5" s="1"/>
  <c r="C234" i="5"/>
  <c r="D233" i="5"/>
  <c r="D232" i="5" s="1"/>
  <c r="L233" i="5"/>
  <c r="H233" i="5"/>
  <c r="B222" i="5"/>
  <c r="E98" i="2"/>
  <c r="F99" i="2"/>
  <c r="C233" i="2"/>
  <c r="N84" i="2"/>
  <c r="I233" i="5" l="1"/>
  <c r="R233" i="5"/>
  <c r="G233" i="5"/>
  <c r="K233" i="5"/>
  <c r="J233" i="5" s="1"/>
  <c r="M233" i="5"/>
  <c r="N233" i="5" s="1"/>
  <c r="D231" i="5"/>
  <c r="G232" i="5"/>
  <c r="Q232" i="5" s="1"/>
  <c r="C235" i="5"/>
  <c r="H234" i="5"/>
  <c r="R234" i="5" s="1"/>
  <c r="B222" i="2"/>
  <c r="D233" i="2"/>
  <c r="D232" i="2" s="1"/>
  <c r="D231" i="2" s="1"/>
  <c r="D230" i="2" s="1"/>
  <c r="D229" i="2" s="1"/>
  <c r="D228" i="2" s="1"/>
  <c r="D227" i="2" s="1"/>
  <c r="C234" i="2"/>
  <c r="H85" i="2"/>
  <c r="R85" i="2" s="1"/>
  <c r="F100" i="2"/>
  <c r="F101" i="2" s="1"/>
  <c r="E99" i="2"/>
  <c r="F233" i="5" l="1"/>
  <c r="Q233" i="5"/>
  <c r="M234" i="5"/>
  <c r="M235" i="5" s="1"/>
  <c r="E233" i="5"/>
  <c r="I234" i="5"/>
  <c r="D230" i="5"/>
  <c r="G231" i="5"/>
  <c r="Q231" i="5" s="1"/>
  <c r="C236" i="5"/>
  <c r="H235" i="5"/>
  <c r="R235" i="5" s="1"/>
  <c r="F232" i="5"/>
  <c r="E232" i="5" s="1"/>
  <c r="D226" i="2"/>
  <c r="D225" i="2" s="1"/>
  <c r="D224" i="2" s="1"/>
  <c r="D223" i="2" s="1"/>
  <c r="D222" i="2" s="1"/>
  <c r="I85" i="2"/>
  <c r="G86" i="2" s="1"/>
  <c r="Q86" i="2" s="1"/>
  <c r="E100" i="2"/>
  <c r="C235" i="2"/>
  <c r="N234" i="5" l="1"/>
  <c r="I235" i="5"/>
  <c r="N235" i="5" s="1"/>
  <c r="D229" i="5"/>
  <c r="G230" i="5"/>
  <c r="Q230" i="5" s="1"/>
  <c r="C237" i="5"/>
  <c r="M236" i="5"/>
  <c r="H236" i="5"/>
  <c r="R236" i="5" s="1"/>
  <c r="F231" i="5"/>
  <c r="E231" i="5" s="1"/>
  <c r="E101" i="2"/>
  <c r="F102" i="2"/>
  <c r="C236" i="2"/>
  <c r="N85" i="2"/>
  <c r="I236" i="5" l="1"/>
  <c r="N236" i="5" s="1"/>
  <c r="C238" i="5"/>
  <c r="H237" i="5"/>
  <c r="R237" i="5" s="1"/>
  <c r="M237" i="5"/>
  <c r="F230" i="5"/>
  <c r="E230" i="5" s="1"/>
  <c r="D228" i="5"/>
  <c r="G229" i="5"/>
  <c r="Q229" i="5" s="1"/>
  <c r="H86" i="2"/>
  <c r="R86" i="2" s="1"/>
  <c r="E102" i="2"/>
  <c r="F103" i="2"/>
  <c r="C237" i="2"/>
  <c r="I237" i="5" l="1"/>
  <c r="N237" i="5" s="1"/>
  <c r="C239" i="5"/>
  <c r="M238" i="5"/>
  <c r="H238" i="5"/>
  <c r="F229" i="5"/>
  <c r="E229" i="5" s="1"/>
  <c r="D227" i="5"/>
  <c r="G228" i="5"/>
  <c r="Q228" i="5" s="1"/>
  <c r="F104" i="2"/>
  <c r="E103" i="2"/>
  <c r="C238" i="2"/>
  <c r="I86" i="2"/>
  <c r="G87" i="2" s="1"/>
  <c r="Q87" i="2" s="1"/>
  <c r="I238" i="5" l="1"/>
  <c r="N238" i="5" s="1"/>
  <c r="R238" i="5"/>
  <c r="H239" i="5"/>
  <c r="I239" i="5" s="1"/>
  <c r="C240" i="5"/>
  <c r="L239" i="5"/>
  <c r="M239" i="5" s="1"/>
  <c r="F228" i="5"/>
  <c r="E228" i="5" s="1"/>
  <c r="D226" i="5"/>
  <c r="G227" i="5"/>
  <c r="K227" i="5"/>
  <c r="J227" i="5" s="1"/>
  <c r="N86" i="2"/>
  <c r="C239" i="2"/>
  <c r="E104" i="2"/>
  <c r="F105" i="2"/>
  <c r="Q227" i="5" l="1"/>
  <c r="R239" i="5"/>
  <c r="N239" i="5"/>
  <c r="D225" i="5"/>
  <c r="G226" i="5"/>
  <c r="Q226" i="5" s="1"/>
  <c r="F227" i="5"/>
  <c r="E227" i="5" s="1"/>
  <c r="C241" i="5"/>
  <c r="H240" i="5"/>
  <c r="I240" i="5" s="1"/>
  <c r="M240" i="5"/>
  <c r="E105" i="2"/>
  <c r="F106" i="2"/>
  <c r="H87" i="2"/>
  <c r="R87" i="2" s="1"/>
  <c r="C240" i="2"/>
  <c r="R240" i="5" l="1"/>
  <c r="N240" i="5"/>
  <c r="C242" i="5"/>
  <c r="M241" i="5"/>
  <c r="H241" i="5"/>
  <c r="R241" i="5" s="1"/>
  <c r="F226" i="5"/>
  <c r="E226" i="5" s="1"/>
  <c r="D224" i="5"/>
  <c r="G225" i="5"/>
  <c r="Q225" i="5" s="1"/>
  <c r="C241" i="2"/>
  <c r="I87" i="2"/>
  <c r="G88" i="2" s="1"/>
  <c r="Q88" i="2" s="1"/>
  <c r="F107" i="2"/>
  <c r="E106" i="2"/>
  <c r="I241" i="5" l="1"/>
  <c r="N241" i="5" s="1"/>
  <c r="H242" i="5"/>
  <c r="R242" i="5" s="1"/>
  <c r="C243" i="5"/>
  <c r="M242" i="5"/>
  <c r="F225" i="5"/>
  <c r="E225" i="5" s="1"/>
  <c r="D223" i="5"/>
  <c r="G224" i="5"/>
  <c r="Q224" i="5" s="1"/>
  <c r="M125" i="2"/>
  <c r="J131" i="2"/>
  <c r="N87" i="2"/>
  <c r="C242" i="2"/>
  <c r="F108" i="2"/>
  <c r="E107" i="2"/>
  <c r="I242" i="5" l="1"/>
  <c r="N242" i="5" s="1"/>
  <c r="M243" i="5"/>
  <c r="H243" i="5"/>
  <c r="C244" i="5"/>
  <c r="F224" i="5"/>
  <c r="E224" i="5" s="1"/>
  <c r="D222" i="5"/>
  <c r="G222" i="5" s="1"/>
  <c r="Q222" i="5" s="1"/>
  <c r="G223" i="5"/>
  <c r="Q223" i="5" s="1"/>
  <c r="M126" i="2"/>
  <c r="M127" i="2" s="1"/>
  <c r="M128" i="2" s="1"/>
  <c r="M129" i="2" s="1"/>
  <c r="M130" i="2" s="1"/>
  <c r="K131" i="2"/>
  <c r="L131" i="2" s="1"/>
  <c r="M131" i="2" s="1"/>
  <c r="K137" i="2" s="1"/>
  <c r="F109" i="2"/>
  <c r="E108" i="2"/>
  <c r="H88" i="2"/>
  <c r="R88" i="2" s="1"/>
  <c r="C243" i="2"/>
  <c r="I243" i="5" l="1"/>
  <c r="N243" i="5" s="1"/>
  <c r="R243" i="5"/>
  <c r="M244" i="5"/>
  <c r="H244" i="5"/>
  <c r="I244" i="5" s="1"/>
  <c r="C245" i="5"/>
  <c r="F223" i="5"/>
  <c r="E223" i="5" s="1"/>
  <c r="F222" i="5"/>
  <c r="E222" i="5" s="1"/>
  <c r="M132" i="2"/>
  <c r="M133" i="2" s="1"/>
  <c r="M134" i="2" s="1"/>
  <c r="M135" i="2" s="1"/>
  <c r="M136" i="2" s="1"/>
  <c r="J137" i="2" s="1"/>
  <c r="C244" i="2"/>
  <c r="I88" i="2"/>
  <c r="E109" i="2"/>
  <c r="F110" i="2"/>
  <c r="R244" i="5" l="1"/>
  <c r="N244" i="5"/>
  <c r="L245" i="5"/>
  <c r="M245" i="5" s="1"/>
  <c r="H245" i="5"/>
  <c r="C246" i="5"/>
  <c r="D245" i="5"/>
  <c r="D244" i="5" s="1"/>
  <c r="B234" i="5"/>
  <c r="L137" i="2"/>
  <c r="G89" i="2"/>
  <c r="Q89" i="2" s="1"/>
  <c r="N88" i="2"/>
  <c r="E110" i="2"/>
  <c r="F111" i="2"/>
  <c r="C245" i="2"/>
  <c r="R245" i="5" l="1"/>
  <c r="H246" i="5"/>
  <c r="R246" i="5" s="1"/>
  <c r="C247" i="5"/>
  <c r="M246" i="5"/>
  <c r="G245" i="5"/>
  <c r="I245" i="5"/>
  <c r="N245" i="5" s="1"/>
  <c r="D243" i="5"/>
  <c r="G244" i="5"/>
  <c r="Q244" i="5" s="1"/>
  <c r="K245" i="5"/>
  <c r="J245" i="5" s="1"/>
  <c r="H89" i="2"/>
  <c r="R89" i="2" s="1"/>
  <c r="F112" i="2"/>
  <c r="F113" i="2" s="1"/>
  <c r="E111" i="2"/>
  <c r="B234" i="2"/>
  <c r="C246" i="2"/>
  <c r="D245" i="2"/>
  <c r="D244" i="2" s="1"/>
  <c r="D243" i="2" s="1"/>
  <c r="D242" i="2" s="1"/>
  <c r="D241" i="2" s="1"/>
  <c r="D240" i="2" s="1"/>
  <c r="D239" i="2" s="1"/>
  <c r="Q245" i="5" l="1"/>
  <c r="M247" i="5"/>
  <c r="H247" i="5"/>
  <c r="R247" i="5" s="1"/>
  <c r="C248" i="5"/>
  <c r="I246" i="5"/>
  <c r="N246" i="5" s="1"/>
  <c r="F245" i="5"/>
  <c r="E245" i="5" s="1"/>
  <c r="F244" i="5"/>
  <c r="E244" i="5" s="1"/>
  <c r="D242" i="5"/>
  <c r="G243" i="5"/>
  <c r="Q243" i="5" s="1"/>
  <c r="I89" i="2"/>
  <c r="G90" i="2" s="1"/>
  <c r="Q90" i="2" s="1"/>
  <c r="D238" i="2"/>
  <c r="D237" i="2" s="1"/>
  <c r="D236" i="2" s="1"/>
  <c r="D235" i="2" s="1"/>
  <c r="D234" i="2" s="1"/>
  <c r="C247" i="2"/>
  <c r="E112" i="2"/>
  <c r="M248" i="5" l="1"/>
  <c r="H248" i="5"/>
  <c r="R248" i="5" s="1"/>
  <c r="C249" i="5"/>
  <c r="D241" i="5"/>
  <c r="G242" i="5"/>
  <c r="Q242" i="5" s="1"/>
  <c r="I247" i="5"/>
  <c r="N247" i="5" s="1"/>
  <c r="F243" i="5"/>
  <c r="E243" i="5" s="1"/>
  <c r="C248" i="2"/>
  <c r="N89" i="2"/>
  <c r="F114" i="2"/>
  <c r="E113" i="2"/>
  <c r="D240" i="5" l="1"/>
  <c r="G241" i="5"/>
  <c r="Q241" i="5" s="1"/>
  <c r="I248" i="5"/>
  <c r="N248" i="5" s="1"/>
  <c r="F242" i="5"/>
  <c r="E242" i="5" s="1"/>
  <c r="M249" i="5"/>
  <c r="H249" i="5"/>
  <c r="R249" i="5" s="1"/>
  <c r="C250" i="5"/>
  <c r="H90" i="2"/>
  <c r="R90" i="2" s="1"/>
  <c r="C249" i="2"/>
  <c r="E114" i="2"/>
  <c r="F115" i="2"/>
  <c r="I249" i="5" l="1"/>
  <c r="N249" i="5" s="1"/>
  <c r="F241" i="5"/>
  <c r="E241" i="5" s="1"/>
  <c r="M250" i="5"/>
  <c r="H250" i="5"/>
  <c r="R250" i="5" s="1"/>
  <c r="C251" i="5"/>
  <c r="D239" i="5"/>
  <c r="G240" i="5"/>
  <c r="Q240" i="5" s="1"/>
  <c r="E115" i="2"/>
  <c r="F116" i="2"/>
  <c r="C250" i="2"/>
  <c r="I90" i="2"/>
  <c r="G91" i="2" s="1"/>
  <c r="Q91" i="2" s="1"/>
  <c r="I250" i="5" l="1"/>
  <c r="N250" i="5" s="1"/>
  <c r="L251" i="5"/>
  <c r="M251" i="5" s="1"/>
  <c r="H251" i="5"/>
  <c r="C252" i="5"/>
  <c r="F240" i="5"/>
  <c r="E240" i="5" s="1"/>
  <c r="D238" i="5"/>
  <c r="K239" i="5"/>
  <c r="J239" i="5" s="1"/>
  <c r="G239" i="5"/>
  <c r="N90" i="2"/>
  <c r="C251" i="2"/>
  <c r="E116" i="2"/>
  <c r="F117" i="2"/>
  <c r="Q239" i="5" l="1"/>
  <c r="R251" i="5"/>
  <c r="M252" i="5"/>
  <c r="H252" i="5"/>
  <c r="R252" i="5" s="1"/>
  <c r="C253" i="5"/>
  <c r="D237" i="5"/>
  <c r="G238" i="5"/>
  <c r="Q238" i="5" s="1"/>
  <c r="F239" i="5"/>
  <c r="E239" i="5" s="1"/>
  <c r="I251" i="5"/>
  <c r="N251" i="5" s="1"/>
  <c r="F118" i="2"/>
  <c r="E117" i="2"/>
  <c r="C252" i="2"/>
  <c r="H91" i="2"/>
  <c r="R91" i="2" s="1"/>
  <c r="I252" i="5" l="1"/>
  <c r="N252" i="5" s="1"/>
  <c r="F238" i="5"/>
  <c r="E238" i="5" s="1"/>
  <c r="D236" i="5"/>
  <c r="G237" i="5"/>
  <c r="Q237" i="5" s="1"/>
  <c r="M253" i="5"/>
  <c r="H253" i="5"/>
  <c r="R253" i="5" s="1"/>
  <c r="C254" i="5"/>
  <c r="I91" i="2"/>
  <c r="G92" i="2" s="1"/>
  <c r="Q92" i="2" s="1"/>
  <c r="C253" i="2"/>
  <c r="E118" i="2"/>
  <c r="F119" i="2"/>
  <c r="I253" i="5" l="1"/>
  <c r="N253" i="5" s="1"/>
  <c r="F237" i="5"/>
  <c r="E237" i="5" s="1"/>
  <c r="D235" i="5"/>
  <c r="G236" i="5"/>
  <c r="Q236" i="5" s="1"/>
  <c r="C255" i="5"/>
  <c r="M254" i="5"/>
  <c r="H254" i="5"/>
  <c r="R254" i="5" s="1"/>
  <c r="M137" i="2"/>
  <c r="E119" i="2"/>
  <c r="F120" i="2"/>
  <c r="C254" i="2"/>
  <c r="N91" i="2"/>
  <c r="I254" i="5" l="1"/>
  <c r="N254" i="5" s="1"/>
  <c r="C256" i="5"/>
  <c r="M255" i="5"/>
  <c r="H255" i="5"/>
  <c r="R255" i="5" s="1"/>
  <c r="F236" i="5"/>
  <c r="E236" i="5" s="1"/>
  <c r="D234" i="5"/>
  <c r="G234" i="5" s="1"/>
  <c r="Q234" i="5" s="1"/>
  <c r="G235" i="5"/>
  <c r="Q235" i="5" s="1"/>
  <c r="K143" i="2"/>
  <c r="M138" i="2"/>
  <c r="M139" i="2" s="1"/>
  <c r="M140" i="2" s="1"/>
  <c r="M141" i="2" s="1"/>
  <c r="M142" i="2" s="1"/>
  <c r="J143" i="2"/>
  <c r="J149" i="2" s="1"/>
  <c r="H92" i="2"/>
  <c r="R92" i="2" s="1"/>
  <c r="F121" i="2"/>
  <c r="E120" i="2"/>
  <c r="C255" i="2"/>
  <c r="I255" i="5" l="1"/>
  <c r="N255" i="5" s="1"/>
  <c r="F235" i="5"/>
  <c r="E235" i="5" s="1"/>
  <c r="C257" i="5"/>
  <c r="M256" i="5"/>
  <c r="H256" i="5"/>
  <c r="R256" i="5" s="1"/>
  <c r="F234" i="5"/>
  <c r="E234" i="5" s="1"/>
  <c r="L143" i="2"/>
  <c r="M143" i="2" s="1"/>
  <c r="K149" i="2" s="1"/>
  <c r="L149" i="2" s="1"/>
  <c r="C256" i="2"/>
  <c r="E121" i="2"/>
  <c r="F122" i="2"/>
  <c r="I92" i="2"/>
  <c r="G93" i="2" s="1"/>
  <c r="Q93" i="2" s="1"/>
  <c r="I256" i="5" l="1"/>
  <c r="N256" i="5" s="1"/>
  <c r="D257" i="5"/>
  <c r="D256" i="5" s="1"/>
  <c r="L257" i="5"/>
  <c r="M257" i="5" s="1"/>
  <c r="C258" i="5"/>
  <c r="H257" i="5"/>
  <c r="I257" i="5" s="1"/>
  <c r="B246" i="5"/>
  <c r="M144" i="2"/>
  <c r="M145" i="2" s="1"/>
  <c r="M146" i="2" s="1"/>
  <c r="M147" i="2" s="1"/>
  <c r="M148" i="2" s="1"/>
  <c r="C257" i="2"/>
  <c r="N92" i="2"/>
  <c r="E122" i="2"/>
  <c r="F123" i="2"/>
  <c r="R257" i="5" l="1"/>
  <c r="N257" i="5"/>
  <c r="K257" i="5"/>
  <c r="J257" i="5" s="1"/>
  <c r="C259" i="5"/>
  <c r="M258" i="5"/>
  <c r="H258" i="5"/>
  <c r="R258" i="5" s="1"/>
  <c r="D255" i="5"/>
  <c r="G256" i="5"/>
  <c r="Q256" i="5" s="1"/>
  <c r="G257" i="5"/>
  <c r="Q257" i="5" s="1"/>
  <c r="H93" i="2"/>
  <c r="R93" i="2" s="1"/>
  <c r="B246" i="2"/>
  <c r="D257" i="2"/>
  <c r="D256" i="2" s="1"/>
  <c r="D255" i="2" s="1"/>
  <c r="D254" i="2" s="1"/>
  <c r="D253" i="2" s="1"/>
  <c r="D252" i="2" s="1"/>
  <c r="D251" i="2" s="1"/>
  <c r="C258" i="2"/>
  <c r="F124" i="2"/>
  <c r="F125" i="2" s="1"/>
  <c r="E123" i="2"/>
  <c r="I258" i="5" l="1"/>
  <c r="N258" i="5" s="1"/>
  <c r="F256" i="5"/>
  <c r="E256" i="5" s="1"/>
  <c r="F257" i="5"/>
  <c r="E257" i="5" s="1"/>
  <c r="D254" i="5"/>
  <c r="G255" i="5"/>
  <c r="Q255" i="5" s="1"/>
  <c r="C260" i="5"/>
  <c r="M259" i="5"/>
  <c r="H259" i="5"/>
  <c r="I259" i="5" s="1"/>
  <c r="E124" i="2"/>
  <c r="C259" i="2"/>
  <c r="D250" i="2"/>
  <c r="D249" i="2" s="1"/>
  <c r="D248" i="2" s="1"/>
  <c r="D247" i="2" s="1"/>
  <c r="D246" i="2" s="1"/>
  <c r="I93" i="2"/>
  <c r="G94" i="2" s="1"/>
  <c r="Q94" i="2" s="1"/>
  <c r="N259" i="5" l="1"/>
  <c r="R259" i="5"/>
  <c r="F255" i="5"/>
  <c r="E255" i="5" s="1"/>
  <c r="M260" i="5"/>
  <c r="H260" i="5"/>
  <c r="R260" i="5" s="1"/>
  <c r="C261" i="5"/>
  <c r="D253" i="5"/>
  <c r="G254" i="5"/>
  <c r="Q254" i="5" s="1"/>
  <c r="N93" i="2"/>
  <c r="C260" i="2"/>
  <c r="E125" i="2"/>
  <c r="F126" i="2"/>
  <c r="I260" i="5" l="1"/>
  <c r="N260" i="5" s="1"/>
  <c r="H261" i="5"/>
  <c r="M261" i="5"/>
  <c r="C262" i="5"/>
  <c r="F254" i="5"/>
  <c r="E254" i="5" s="1"/>
  <c r="D252" i="5"/>
  <c r="G253" i="5"/>
  <c r="Q253" i="5" s="1"/>
  <c r="C261" i="2"/>
  <c r="H94" i="2"/>
  <c r="R94" i="2" s="1"/>
  <c r="E126" i="2"/>
  <c r="F127" i="2"/>
  <c r="I261" i="5" l="1"/>
  <c r="N261" i="5" s="1"/>
  <c r="R261" i="5"/>
  <c r="M262" i="5"/>
  <c r="C263" i="5"/>
  <c r="H262" i="5"/>
  <c r="R262" i="5" s="1"/>
  <c r="F253" i="5"/>
  <c r="E253" i="5" s="1"/>
  <c r="D251" i="5"/>
  <c r="G252" i="5"/>
  <c r="Q252" i="5" s="1"/>
  <c r="E127" i="2"/>
  <c r="F128" i="2"/>
  <c r="I94" i="2"/>
  <c r="G95" i="2" s="1"/>
  <c r="Q95" i="2" s="1"/>
  <c r="C262" i="2"/>
  <c r="I262" i="5" l="1"/>
  <c r="N262" i="5" s="1"/>
  <c r="H263" i="5"/>
  <c r="C264" i="5"/>
  <c r="L263" i="5"/>
  <c r="M263" i="5" s="1"/>
  <c r="F252" i="5"/>
  <c r="E252" i="5" s="1"/>
  <c r="D250" i="5"/>
  <c r="K251" i="5"/>
  <c r="J251" i="5" s="1"/>
  <c r="G251" i="5"/>
  <c r="C263" i="2"/>
  <c r="N94" i="2"/>
  <c r="F129" i="2"/>
  <c r="E128" i="2"/>
  <c r="Q251" i="5" l="1"/>
  <c r="R263" i="5"/>
  <c r="I263" i="5"/>
  <c r="N263" i="5" s="1"/>
  <c r="H264" i="5"/>
  <c r="R264" i="5" s="1"/>
  <c r="M264" i="5"/>
  <c r="C265" i="5"/>
  <c r="F251" i="5"/>
  <c r="E251" i="5" s="1"/>
  <c r="D249" i="5"/>
  <c r="G250" i="5"/>
  <c r="Q250" i="5" s="1"/>
  <c r="C264" i="2"/>
  <c r="E129" i="2"/>
  <c r="F130" i="2"/>
  <c r="H95" i="2"/>
  <c r="R95" i="2" s="1"/>
  <c r="I264" i="5" l="1"/>
  <c r="N264" i="5" s="1"/>
  <c r="M265" i="5"/>
  <c r="C266" i="5"/>
  <c r="H265" i="5"/>
  <c r="I265" i="5" s="1"/>
  <c r="F250" i="5"/>
  <c r="E250" i="5" s="1"/>
  <c r="D248" i="5"/>
  <c r="G249" i="5"/>
  <c r="Q249" i="5" s="1"/>
  <c r="C265" i="2"/>
  <c r="I95" i="2"/>
  <c r="G96" i="2" s="1"/>
  <c r="Q96" i="2" s="1"/>
  <c r="E130" i="2"/>
  <c r="F131" i="2"/>
  <c r="R265" i="5" l="1"/>
  <c r="N265" i="5"/>
  <c r="M266" i="5"/>
  <c r="H266" i="5"/>
  <c r="R266" i="5" s="1"/>
  <c r="C267" i="5"/>
  <c r="F249" i="5"/>
  <c r="E249" i="5" s="1"/>
  <c r="D247" i="5"/>
  <c r="G248" i="5"/>
  <c r="Q248" i="5" s="1"/>
  <c r="M149" i="2"/>
  <c r="J155" i="2"/>
  <c r="J161" i="2" s="1"/>
  <c r="N95" i="2"/>
  <c r="F132" i="2"/>
  <c r="E131" i="2"/>
  <c r="C266" i="2"/>
  <c r="I266" i="5" l="1"/>
  <c r="N266" i="5" s="1"/>
  <c r="C268" i="5"/>
  <c r="H267" i="5"/>
  <c r="R267" i="5" s="1"/>
  <c r="M267" i="5"/>
  <c r="F248" i="5"/>
  <c r="E248" i="5" s="1"/>
  <c r="D246" i="5"/>
  <c r="G246" i="5" s="1"/>
  <c r="Q246" i="5" s="1"/>
  <c r="G247" i="5"/>
  <c r="Q247" i="5" s="1"/>
  <c r="M150" i="2"/>
  <c r="M151" i="2" s="1"/>
  <c r="M152" i="2" s="1"/>
  <c r="M153" i="2" s="1"/>
  <c r="M154" i="2" s="1"/>
  <c r="K155" i="2"/>
  <c r="L155" i="2" s="1"/>
  <c r="M155" i="2" s="1"/>
  <c r="K161" i="2" s="1"/>
  <c r="L161" i="2" s="1"/>
  <c r="C267" i="2"/>
  <c r="E132" i="2"/>
  <c r="F133" i="2"/>
  <c r="H96" i="2"/>
  <c r="R96" i="2" s="1"/>
  <c r="I267" i="5" l="1"/>
  <c r="N267" i="5" s="1"/>
  <c r="F247" i="5"/>
  <c r="E247" i="5" s="1"/>
  <c r="C269" i="5"/>
  <c r="M268" i="5"/>
  <c r="H268" i="5"/>
  <c r="F246" i="5"/>
  <c r="E246" i="5" s="1"/>
  <c r="M156" i="2"/>
  <c r="M157" i="2" s="1"/>
  <c r="M158" i="2" s="1"/>
  <c r="M159" i="2" s="1"/>
  <c r="M160" i="2" s="1"/>
  <c r="C268" i="2"/>
  <c r="I96" i="2"/>
  <c r="G97" i="2" s="1"/>
  <c r="Q97" i="2" s="1"/>
  <c r="E133" i="2"/>
  <c r="F134" i="2"/>
  <c r="I268" i="5" l="1"/>
  <c r="R268" i="5"/>
  <c r="N268" i="5"/>
  <c r="D269" i="5"/>
  <c r="D268" i="5" s="1"/>
  <c r="H269" i="5"/>
  <c r="C270" i="5"/>
  <c r="L269" i="5"/>
  <c r="M269" i="5" s="1"/>
  <c r="B258" i="5"/>
  <c r="N96" i="2"/>
  <c r="F135" i="2"/>
  <c r="E134" i="2"/>
  <c r="C269" i="2"/>
  <c r="R269" i="5" l="1"/>
  <c r="G269" i="5"/>
  <c r="K269" i="5"/>
  <c r="I269" i="5"/>
  <c r="N269" i="5" s="1"/>
  <c r="M270" i="5"/>
  <c r="C271" i="5"/>
  <c r="H270" i="5"/>
  <c r="R270" i="5" s="1"/>
  <c r="D267" i="5"/>
  <c r="G268" i="5"/>
  <c r="Q268" i="5" s="1"/>
  <c r="B258" i="2"/>
  <c r="D269" i="2"/>
  <c r="D268" i="2" s="1"/>
  <c r="D267" i="2" s="1"/>
  <c r="D266" i="2" s="1"/>
  <c r="D265" i="2" s="1"/>
  <c r="D264" i="2" s="1"/>
  <c r="D263" i="2" s="1"/>
  <c r="C270" i="2"/>
  <c r="E135" i="2"/>
  <c r="F136" i="2"/>
  <c r="H97" i="2"/>
  <c r="R97" i="2" s="1"/>
  <c r="F269" i="5" l="1"/>
  <c r="Q269" i="5"/>
  <c r="J269" i="5"/>
  <c r="E269" i="5" s="1"/>
  <c r="C272" i="5"/>
  <c r="H271" i="5"/>
  <c r="R271" i="5" s="1"/>
  <c r="M271" i="5"/>
  <c r="D266" i="5"/>
  <c r="G267" i="5"/>
  <c r="Q267" i="5" s="1"/>
  <c r="I270" i="5"/>
  <c r="N270" i="5" s="1"/>
  <c r="F268" i="5"/>
  <c r="E268" i="5" s="1"/>
  <c r="D262" i="2"/>
  <c r="D261" i="2" s="1"/>
  <c r="D260" i="2" s="1"/>
  <c r="D259" i="2" s="1"/>
  <c r="D258" i="2" s="1"/>
  <c r="I97" i="2"/>
  <c r="G98" i="2" s="1"/>
  <c r="Q98" i="2" s="1"/>
  <c r="E136" i="2"/>
  <c r="C271" i="2"/>
  <c r="I271" i="5" l="1"/>
  <c r="N271" i="5" s="1"/>
  <c r="F267" i="5"/>
  <c r="E267" i="5" s="1"/>
  <c r="D265" i="5"/>
  <c r="G266" i="5"/>
  <c r="Q266" i="5" s="1"/>
  <c r="C273" i="5"/>
  <c r="M272" i="5"/>
  <c r="H272" i="5"/>
  <c r="R272" i="5" s="1"/>
  <c r="N97" i="2"/>
  <c r="C272" i="2"/>
  <c r="I272" i="5" l="1"/>
  <c r="N272" i="5" s="1"/>
  <c r="D264" i="5"/>
  <c r="G265" i="5"/>
  <c r="Q265" i="5" s="1"/>
  <c r="C274" i="5"/>
  <c r="M273" i="5"/>
  <c r="H273" i="5"/>
  <c r="R273" i="5" s="1"/>
  <c r="F266" i="5"/>
  <c r="E266" i="5" s="1"/>
  <c r="H98" i="2"/>
  <c r="R98" i="2" s="1"/>
  <c r="C273" i="2"/>
  <c r="I273" i="5" l="1"/>
  <c r="N273" i="5" s="1"/>
  <c r="F265" i="5"/>
  <c r="E265" i="5" s="1"/>
  <c r="D263" i="5"/>
  <c r="G264" i="5"/>
  <c r="Q264" i="5" s="1"/>
  <c r="C275" i="5"/>
  <c r="M274" i="5"/>
  <c r="H274" i="5"/>
  <c r="R274" i="5" s="1"/>
  <c r="C274" i="2"/>
  <c r="I98" i="2"/>
  <c r="G99" i="2" s="1"/>
  <c r="Q99" i="2" s="1"/>
  <c r="I274" i="5" l="1"/>
  <c r="N274" i="5" s="1"/>
  <c r="C276" i="5"/>
  <c r="L275" i="5"/>
  <c r="M275" i="5" s="1"/>
  <c r="H275" i="5"/>
  <c r="F264" i="5"/>
  <c r="E264" i="5" s="1"/>
  <c r="D262" i="5"/>
  <c r="G263" i="5"/>
  <c r="K263" i="5"/>
  <c r="J263" i="5" s="1"/>
  <c r="C275" i="2"/>
  <c r="N98" i="2"/>
  <c r="Q263" i="5" l="1"/>
  <c r="R275" i="5"/>
  <c r="I275" i="5"/>
  <c r="N275" i="5" s="1"/>
  <c r="F263" i="5"/>
  <c r="E263" i="5" s="1"/>
  <c r="C277" i="5"/>
  <c r="M276" i="5"/>
  <c r="H276" i="5"/>
  <c r="R276" i="5" s="1"/>
  <c r="D261" i="5"/>
  <c r="G262" i="5"/>
  <c r="Q262" i="5" s="1"/>
  <c r="H99" i="2"/>
  <c r="R99" i="2" s="1"/>
  <c r="C276" i="2"/>
  <c r="I276" i="5" l="1"/>
  <c r="N276" i="5" s="1"/>
  <c r="D260" i="5"/>
  <c r="G261" i="5"/>
  <c r="Q261" i="5" s="1"/>
  <c r="F262" i="5"/>
  <c r="E262" i="5" s="1"/>
  <c r="C278" i="5"/>
  <c r="H277" i="5"/>
  <c r="R277" i="5" s="1"/>
  <c r="M277" i="5"/>
  <c r="I99" i="2"/>
  <c r="G100" i="2" s="1"/>
  <c r="Q100" i="2" s="1"/>
  <c r="C277" i="2"/>
  <c r="I277" i="5" l="1"/>
  <c r="N277" i="5" s="1"/>
  <c r="C279" i="5"/>
  <c r="M278" i="5"/>
  <c r="H278" i="5"/>
  <c r="R278" i="5" s="1"/>
  <c r="F261" i="5"/>
  <c r="E261" i="5" s="1"/>
  <c r="D259" i="5"/>
  <c r="G260" i="5"/>
  <c r="Q260" i="5" s="1"/>
  <c r="C278" i="2"/>
  <c r="N99" i="2"/>
  <c r="I278" i="5" l="1"/>
  <c r="N278" i="5" s="1"/>
  <c r="H279" i="5"/>
  <c r="R279" i="5" s="1"/>
  <c r="C280" i="5"/>
  <c r="M279" i="5"/>
  <c r="F260" i="5"/>
  <c r="E260" i="5" s="1"/>
  <c r="D258" i="5"/>
  <c r="G258" i="5" s="1"/>
  <c r="Q258" i="5" s="1"/>
  <c r="G259" i="5"/>
  <c r="Q259" i="5" s="1"/>
  <c r="C279" i="2"/>
  <c r="H100" i="2"/>
  <c r="R100" i="2" s="1"/>
  <c r="I279" i="5" l="1"/>
  <c r="N279" i="5" s="1"/>
  <c r="H280" i="5"/>
  <c r="R280" i="5" s="1"/>
  <c r="C281" i="5"/>
  <c r="M280" i="5"/>
  <c r="F259" i="5"/>
  <c r="E259" i="5" s="1"/>
  <c r="F258" i="5"/>
  <c r="E258" i="5" s="1"/>
  <c r="I100" i="2"/>
  <c r="C280" i="2"/>
  <c r="I280" i="5" l="1"/>
  <c r="N280" i="5" s="1"/>
  <c r="H281" i="5"/>
  <c r="C282" i="5"/>
  <c r="D281" i="5"/>
  <c r="D280" i="5" s="1"/>
  <c r="L281" i="5"/>
  <c r="M281" i="5" s="1"/>
  <c r="B270" i="5"/>
  <c r="G101" i="2"/>
  <c r="Q101" i="2" s="1"/>
  <c r="C281" i="2"/>
  <c r="N100" i="2"/>
  <c r="I281" i="5" l="1"/>
  <c r="R281" i="5"/>
  <c r="N281" i="5"/>
  <c r="D279" i="5"/>
  <c r="G280" i="5"/>
  <c r="Q280" i="5" s="1"/>
  <c r="C283" i="5"/>
  <c r="M282" i="5"/>
  <c r="H282" i="5"/>
  <c r="I282" i="5" s="1"/>
  <c r="G281" i="5"/>
  <c r="K281" i="5"/>
  <c r="J281" i="5" s="1"/>
  <c r="H101" i="2"/>
  <c r="R101" i="2" s="1"/>
  <c r="B270" i="2"/>
  <c r="C282" i="2"/>
  <c r="D281" i="2"/>
  <c r="D280" i="2" s="1"/>
  <c r="D279" i="2" s="1"/>
  <c r="D278" i="2" s="1"/>
  <c r="D277" i="2" s="1"/>
  <c r="D276" i="2" s="1"/>
  <c r="D275" i="2" s="1"/>
  <c r="Q281" i="5" l="1"/>
  <c r="R282" i="5"/>
  <c r="N282" i="5"/>
  <c r="H283" i="5"/>
  <c r="R283" i="5" s="1"/>
  <c r="C284" i="5"/>
  <c r="M283" i="5"/>
  <c r="F280" i="5"/>
  <c r="E280" i="5" s="1"/>
  <c r="F281" i="5"/>
  <c r="E281" i="5" s="1"/>
  <c r="D278" i="5"/>
  <c r="G279" i="5"/>
  <c r="Q279" i="5" s="1"/>
  <c r="I101" i="2"/>
  <c r="G102" i="2" s="1"/>
  <c r="Q102" i="2" s="1"/>
  <c r="C283" i="2"/>
  <c r="D274" i="2"/>
  <c r="D273" i="2" s="1"/>
  <c r="D272" i="2" s="1"/>
  <c r="D271" i="2" s="1"/>
  <c r="D270" i="2" s="1"/>
  <c r="I283" i="5" l="1"/>
  <c r="N283" i="5" s="1"/>
  <c r="D277" i="5"/>
  <c r="G278" i="5"/>
  <c r="Q278" i="5" s="1"/>
  <c r="H284" i="5"/>
  <c r="C285" i="5"/>
  <c r="M284" i="5"/>
  <c r="F279" i="5"/>
  <c r="E279" i="5" s="1"/>
  <c r="C284" i="2"/>
  <c r="N101" i="2"/>
  <c r="I284" i="5" l="1"/>
  <c r="R284" i="5"/>
  <c r="N284" i="5"/>
  <c r="F278" i="5"/>
  <c r="E278" i="5" s="1"/>
  <c r="M285" i="5"/>
  <c r="H285" i="5"/>
  <c r="I285" i="5" s="1"/>
  <c r="C286" i="5"/>
  <c r="D276" i="5"/>
  <c r="G277" i="5"/>
  <c r="Q277" i="5" s="1"/>
  <c r="C285" i="2"/>
  <c r="H102" i="2"/>
  <c r="R102" i="2" s="1"/>
  <c r="R285" i="5" l="1"/>
  <c r="N285" i="5"/>
  <c r="M286" i="5"/>
  <c r="H286" i="5"/>
  <c r="I286" i="5" s="1"/>
  <c r="C287" i="5"/>
  <c r="F277" i="5"/>
  <c r="E277" i="5" s="1"/>
  <c r="D275" i="5"/>
  <c r="G276" i="5"/>
  <c r="Q276" i="5" s="1"/>
  <c r="C286" i="2"/>
  <c r="I102" i="2"/>
  <c r="G103" i="2" s="1"/>
  <c r="Q103" i="2" s="1"/>
  <c r="R286" i="5" l="1"/>
  <c r="N286" i="5"/>
  <c r="L287" i="5"/>
  <c r="M287" i="5" s="1"/>
  <c r="H287" i="5"/>
  <c r="I287" i="5" s="1"/>
  <c r="C288" i="5"/>
  <c r="F276" i="5"/>
  <c r="E276" i="5" s="1"/>
  <c r="D274" i="5"/>
  <c r="G275" i="5"/>
  <c r="K275" i="5"/>
  <c r="J275" i="5" s="1"/>
  <c r="C287" i="2"/>
  <c r="N102" i="2"/>
  <c r="Q275" i="5" l="1"/>
  <c r="R287" i="5"/>
  <c r="N287" i="5"/>
  <c r="D273" i="5"/>
  <c r="G274" i="5"/>
  <c r="Q274" i="5" s="1"/>
  <c r="M288" i="5"/>
  <c r="H288" i="5"/>
  <c r="I288" i="5" s="1"/>
  <c r="C289" i="5"/>
  <c r="F275" i="5"/>
  <c r="E275" i="5" s="1"/>
  <c r="H103" i="2"/>
  <c r="R103" i="2" s="1"/>
  <c r="C288" i="2"/>
  <c r="R288" i="5" l="1"/>
  <c r="N288" i="5"/>
  <c r="M289" i="5"/>
  <c r="H289" i="5"/>
  <c r="I289" i="5" s="1"/>
  <c r="C290" i="5"/>
  <c r="F274" i="5"/>
  <c r="E274" i="5" s="1"/>
  <c r="D272" i="5"/>
  <c r="G273" i="5"/>
  <c r="Q273" i="5" s="1"/>
  <c r="C289" i="2"/>
  <c r="I103" i="2"/>
  <c r="G104" i="2" s="1"/>
  <c r="Q104" i="2" s="1"/>
  <c r="R289" i="5" l="1"/>
  <c r="N289" i="5"/>
  <c r="M290" i="5"/>
  <c r="H290" i="5"/>
  <c r="I290" i="5" s="1"/>
  <c r="C291" i="5"/>
  <c r="F273" i="5"/>
  <c r="E273" i="5" s="1"/>
  <c r="D271" i="5"/>
  <c r="G272" i="5"/>
  <c r="Q272" i="5" s="1"/>
  <c r="N103" i="2"/>
  <c r="C290" i="2"/>
  <c r="R290" i="5" l="1"/>
  <c r="N290" i="5"/>
  <c r="C292" i="5"/>
  <c r="M291" i="5"/>
  <c r="H291" i="5"/>
  <c r="I291" i="5" s="1"/>
  <c r="F272" i="5"/>
  <c r="E272" i="5" s="1"/>
  <c r="D270" i="5"/>
  <c r="G270" i="5" s="1"/>
  <c r="Q270" i="5" s="1"/>
  <c r="G271" i="5"/>
  <c r="Q271" i="5" s="1"/>
  <c r="C291" i="2"/>
  <c r="H104" i="2"/>
  <c r="R104" i="2" s="1"/>
  <c r="R291" i="5" l="1"/>
  <c r="N291" i="5"/>
  <c r="F271" i="5"/>
  <c r="E271" i="5" s="1"/>
  <c r="H292" i="5"/>
  <c r="I292" i="5" s="1"/>
  <c r="C293" i="5"/>
  <c r="M292" i="5"/>
  <c r="F270" i="5"/>
  <c r="E270" i="5" s="1"/>
  <c r="I104" i="2"/>
  <c r="G105" i="2" s="1"/>
  <c r="Q105" i="2" s="1"/>
  <c r="C292" i="2"/>
  <c r="R292" i="5" l="1"/>
  <c r="N292" i="5"/>
  <c r="H293" i="5"/>
  <c r="I293" i="5" s="1"/>
  <c r="C294" i="5"/>
  <c r="L293" i="5"/>
  <c r="M293" i="5" s="1"/>
  <c r="D293" i="5"/>
  <c r="D292" i="5" s="1"/>
  <c r="B282" i="5"/>
  <c r="N104" i="2"/>
  <c r="C293" i="2"/>
  <c r="R293" i="5" l="1"/>
  <c r="N293" i="5"/>
  <c r="K293" i="5"/>
  <c r="J293" i="5" s="1"/>
  <c r="M294" i="5"/>
  <c r="H294" i="5"/>
  <c r="I294" i="5" s="1"/>
  <c r="C295" i="5"/>
  <c r="G293" i="5"/>
  <c r="D291" i="5"/>
  <c r="G292" i="5"/>
  <c r="Q292" i="5" s="1"/>
  <c r="B282" i="2"/>
  <c r="D293" i="2"/>
  <c r="D292" i="2" s="1"/>
  <c r="D291" i="2" s="1"/>
  <c r="D290" i="2" s="1"/>
  <c r="D289" i="2" s="1"/>
  <c r="D288" i="2" s="1"/>
  <c r="D287" i="2" s="1"/>
  <c r="C294" i="2"/>
  <c r="H105" i="2"/>
  <c r="R105" i="2" s="1"/>
  <c r="Q293" i="5" l="1"/>
  <c r="R294" i="5"/>
  <c r="N294" i="5"/>
  <c r="F292" i="5"/>
  <c r="E292" i="5" s="1"/>
  <c r="D290" i="5"/>
  <c r="G291" i="5"/>
  <c r="Q291" i="5" s="1"/>
  <c r="C296" i="5"/>
  <c r="M295" i="5"/>
  <c r="H295" i="5"/>
  <c r="R295" i="5" s="1"/>
  <c r="F293" i="5"/>
  <c r="E293" i="5" s="1"/>
  <c r="D286" i="2"/>
  <c r="D285" i="2" s="1"/>
  <c r="D284" i="2" s="1"/>
  <c r="D283" i="2" s="1"/>
  <c r="D282" i="2" s="1"/>
  <c r="I105" i="2"/>
  <c r="G106" i="2" s="1"/>
  <c r="Q106" i="2" s="1"/>
  <c r="C295" i="2"/>
  <c r="I295" i="5" l="1"/>
  <c r="N295" i="5" s="1"/>
  <c r="H296" i="5"/>
  <c r="R296" i="5" s="1"/>
  <c r="C297" i="5"/>
  <c r="M296" i="5"/>
  <c r="D289" i="5"/>
  <c r="G290" i="5"/>
  <c r="Q290" i="5" s="1"/>
  <c r="F291" i="5"/>
  <c r="E291" i="5" s="1"/>
  <c r="C296" i="2"/>
  <c r="N105" i="2"/>
  <c r="I296" i="5" l="1"/>
  <c r="N296" i="5" s="1"/>
  <c r="F290" i="5"/>
  <c r="E290" i="5" s="1"/>
  <c r="D288" i="5"/>
  <c r="G289" i="5"/>
  <c r="Q289" i="5" s="1"/>
  <c r="H297" i="5"/>
  <c r="R297" i="5" s="1"/>
  <c r="M297" i="5"/>
  <c r="C298" i="5"/>
  <c r="C297" i="2"/>
  <c r="H106" i="2"/>
  <c r="R106" i="2" s="1"/>
  <c r="I297" i="5" l="1"/>
  <c r="N297" i="5" s="1"/>
  <c r="F289" i="5"/>
  <c r="E289" i="5" s="1"/>
  <c r="D287" i="5"/>
  <c r="G288" i="5"/>
  <c r="Q288" i="5" s="1"/>
  <c r="H298" i="5"/>
  <c r="C299" i="5"/>
  <c r="M298" i="5"/>
  <c r="I106" i="2"/>
  <c r="G107" i="2" s="1"/>
  <c r="Q107" i="2" s="1"/>
  <c r="C298" i="2"/>
  <c r="I298" i="5" l="1"/>
  <c r="N298" i="5" s="1"/>
  <c r="R298" i="5"/>
  <c r="F288" i="5"/>
  <c r="E288" i="5" s="1"/>
  <c r="H299" i="5"/>
  <c r="C300" i="5"/>
  <c r="L299" i="5"/>
  <c r="M299" i="5" s="1"/>
  <c r="D286" i="5"/>
  <c r="K287" i="5"/>
  <c r="J287" i="5" s="1"/>
  <c r="G287" i="5"/>
  <c r="C299" i="2"/>
  <c r="N106" i="2"/>
  <c r="Q287" i="5" l="1"/>
  <c r="I299" i="5"/>
  <c r="N299" i="5" s="1"/>
  <c r="R299" i="5"/>
  <c r="H300" i="5"/>
  <c r="C301" i="5"/>
  <c r="M300" i="5"/>
  <c r="D285" i="5"/>
  <c r="G286" i="5"/>
  <c r="Q286" i="5" s="1"/>
  <c r="F287" i="5"/>
  <c r="E287" i="5" s="1"/>
  <c r="C300" i="2"/>
  <c r="H107" i="2"/>
  <c r="R107" i="2" s="1"/>
  <c r="I300" i="5" l="1"/>
  <c r="R300" i="5"/>
  <c r="N300" i="5"/>
  <c r="H301" i="5"/>
  <c r="I301" i="5" s="1"/>
  <c r="M301" i="5"/>
  <c r="C302" i="5"/>
  <c r="F286" i="5"/>
  <c r="E286" i="5" s="1"/>
  <c r="D284" i="5"/>
  <c r="G285" i="5"/>
  <c r="Q285" i="5" s="1"/>
  <c r="C301" i="2"/>
  <c r="I107" i="2"/>
  <c r="G108" i="2" s="1"/>
  <c r="Q108" i="2" s="1"/>
  <c r="R301" i="5" l="1"/>
  <c r="N301" i="5"/>
  <c r="F285" i="5"/>
  <c r="E285" i="5" s="1"/>
  <c r="M302" i="5"/>
  <c r="H302" i="5"/>
  <c r="I302" i="5" s="1"/>
  <c r="C303" i="5"/>
  <c r="D283" i="5"/>
  <c r="G284" i="5"/>
  <c r="Q284" i="5" s="1"/>
  <c r="N107" i="2"/>
  <c r="C302" i="2"/>
  <c r="R302" i="5" l="1"/>
  <c r="N302" i="5"/>
  <c r="M303" i="5"/>
  <c r="C304" i="5"/>
  <c r="H303" i="5"/>
  <c r="I303" i="5" s="1"/>
  <c r="F284" i="5"/>
  <c r="E284" i="5" s="1"/>
  <c r="D282" i="5"/>
  <c r="G282" i="5" s="1"/>
  <c r="Q282" i="5" s="1"/>
  <c r="G283" i="5"/>
  <c r="Q283" i="5" s="1"/>
  <c r="H108" i="2"/>
  <c r="R108" i="2" s="1"/>
  <c r="C303" i="2"/>
  <c r="R303" i="5" l="1"/>
  <c r="N303" i="5"/>
  <c r="M304" i="5"/>
  <c r="H304" i="5"/>
  <c r="R304" i="5" s="1"/>
  <c r="C305" i="5"/>
  <c r="F283" i="5"/>
  <c r="E283" i="5" s="1"/>
  <c r="F282" i="5"/>
  <c r="E282" i="5" s="1"/>
  <c r="I108" i="2"/>
  <c r="G109" i="2" s="1"/>
  <c r="Q109" i="2" s="1"/>
  <c r="C304" i="2"/>
  <c r="I304" i="5" l="1"/>
  <c r="N304" i="5" s="1"/>
  <c r="L305" i="5"/>
  <c r="M305" i="5" s="1"/>
  <c r="H305" i="5"/>
  <c r="D305" i="5"/>
  <c r="D304" i="5" s="1"/>
  <c r="C306" i="5"/>
  <c r="B294" i="5"/>
  <c r="C305" i="2"/>
  <c r="N108" i="2"/>
  <c r="R305" i="5" l="1"/>
  <c r="G305" i="5"/>
  <c r="K305" i="5"/>
  <c r="J305" i="5" s="1"/>
  <c r="I305" i="5"/>
  <c r="N305" i="5" s="1"/>
  <c r="M306" i="5"/>
  <c r="H306" i="5"/>
  <c r="R306" i="5" s="1"/>
  <c r="C307" i="5"/>
  <c r="D303" i="5"/>
  <c r="G304" i="5"/>
  <c r="Q304" i="5" s="1"/>
  <c r="B294" i="2"/>
  <c r="C306" i="2"/>
  <c r="D305" i="2"/>
  <c r="D304" i="2" s="1"/>
  <c r="D303" i="2" s="1"/>
  <c r="D302" i="2" s="1"/>
  <c r="D301" i="2" s="1"/>
  <c r="D300" i="2" s="1"/>
  <c r="D299" i="2" s="1"/>
  <c r="H109" i="2"/>
  <c r="R109" i="2" s="1"/>
  <c r="F305" i="5" l="1"/>
  <c r="E305" i="5" s="1"/>
  <c r="Q305" i="5"/>
  <c r="I306" i="5"/>
  <c r="N306" i="5" s="1"/>
  <c r="M307" i="5"/>
  <c r="C308" i="5"/>
  <c r="H307" i="5"/>
  <c r="R307" i="5" s="1"/>
  <c r="F304" i="5"/>
  <c r="E304" i="5" s="1"/>
  <c r="D302" i="5"/>
  <c r="G303" i="5"/>
  <c r="Q303" i="5" s="1"/>
  <c r="I109" i="2"/>
  <c r="G110" i="2" s="1"/>
  <c r="Q110" i="2" s="1"/>
  <c r="C307" i="2"/>
  <c r="D298" i="2"/>
  <c r="D297" i="2" s="1"/>
  <c r="D296" i="2" s="1"/>
  <c r="D295" i="2" s="1"/>
  <c r="D294" i="2" s="1"/>
  <c r="M308" i="5" l="1"/>
  <c r="H308" i="5"/>
  <c r="R308" i="5" s="1"/>
  <c r="C309" i="5"/>
  <c r="I307" i="5"/>
  <c r="N307" i="5" s="1"/>
  <c r="F303" i="5"/>
  <c r="E303" i="5" s="1"/>
  <c r="D301" i="5"/>
  <c r="G302" i="5"/>
  <c r="Q302" i="5" s="1"/>
  <c r="C308" i="2"/>
  <c r="N109" i="2"/>
  <c r="C310" i="5" l="1"/>
  <c r="M309" i="5"/>
  <c r="H309" i="5"/>
  <c r="R309" i="5" s="1"/>
  <c r="I308" i="5"/>
  <c r="N308" i="5" s="1"/>
  <c r="F302" i="5"/>
  <c r="E302" i="5" s="1"/>
  <c r="D300" i="5"/>
  <c r="G301" i="5"/>
  <c r="Q301" i="5" s="1"/>
  <c r="C309" i="2"/>
  <c r="H110" i="2"/>
  <c r="R110" i="2" s="1"/>
  <c r="I309" i="5" l="1"/>
  <c r="N309" i="5" s="1"/>
  <c r="F301" i="5"/>
  <c r="E301" i="5" s="1"/>
  <c r="C311" i="5"/>
  <c r="M310" i="5"/>
  <c r="H310" i="5"/>
  <c r="R310" i="5" s="1"/>
  <c r="D299" i="5"/>
  <c r="G300" i="5"/>
  <c r="Q300" i="5" s="1"/>
  <c r="C310" i="2"/>
  <c r="I110" i="2"/>
  <c r="G111" i="2" s="1"/>
  <c r="Q111" i="2" s="1"/>
  <c r="I310" i="5" l="1"/>
  <c r="N310" i="5" s="1"/>
  <c r="H311" i="5"/>
  <c r="C312" i="5"/>
  <c r="L311" i="5"/>
  <c r="F300" i="5"/>
  <c r="E300" i="5" s="1"/>
  <c r="D298" i="5"/>
  <c r="K299" i="5"/>
  <c r="J299" i="5" s="1"/>
  <c r="G299" i="5"/>
  <c r="C311" i="2"/>
  <c r="N110" i="2"/>
  <c r="Q299" i="5" l="1"/>
  <c r="R311" i="5"/>
  <c r="I311" i="5"/>
  <c r="C313" i="5"/>
  <c r="H312" i="5"/>
  <c r="R312" i="5" s="1"/>
  <c r="D297" i="5"/>
  <c r="G298" i="5"/>
  <c r="Q298" i="5" s="1"/>
  <c r="F299" i="5"/>
  <c r="E299" i="5" s="1"/>
  <c r="M311" i="5"/>
  <c r="N311" i="5" s="1"/>
  <c r="C312" i="2"/>
  <c r="H111" i="2"/>
  <c r="R111" i="2" s="1"/>
  <c r="M312" i="5" l="1"/>
  <c r="M313" i="5" s="1"/>
  <c r="D296" i="5"/>
  <c r="G297" i="5"/>
  <c r="Q297" i="5" s="1"/>
  <c r="I312" i="5"/>
  <c r="C314" i="5"/>
  <c r="H313" i="5"/>
  <c r="R313" i="5" s="1"/>
  <c r="F298" i="5"/>
  <c r="E298" i="5" s="1"/>
  <c r="I111" i="2"/>
  <c r="G112" i="2" s="1"/>
  <c r="Q112" i="2" s="1"/>
  <c r="C313" i="2"/>
  <c r="N312" i="5" l="1"/>
  <c r="I313" i="5"/>
  <c r="N313" i="5" s="1"/>
  <c r="C315" i="5"/>
  <c r="M314" i="5"/>
  <c r="H314" i="5"/>
  <c r="R314" i="5" s="1"/>
  <c r="F297" i="5"/>
  <c r="E297" i="5" s="1"/>
  <c r="D295" i="5"/>
  <c r="G296" i="5"/>
  <c r="Q296" i="5" s="1"/>
  <c r="N111" i="2"/>
  <c r="C314" i="2"/>
  <c r="I314" i="5" l="1"/>
  <c r="N314" i="5" s="1"/>
  <c r="C316" i="5"/>
  <c r="M315" i="5"/>
  <c r="H315" i="5"/>
  <c r="R315" i="5" s="1"/>
  <c r="F296" i="5"/>
  <c r="E296" i="5" s="1"/>
  <c r="D294" i="5"/>
  <c r="G294" i="5" s="1"/>
  <c r="Q294" i="5" s="1"/>
  <c r="G295" i="5"/>
  <c r="Q295" i="5" s="1"/>
  <c r="H112" i="2"/>
  <c r="R112" i="2" s="1"/>
  <c r="C315" i="2"/>
  <c r="I315" i="5" l="1"/>
  <c r="N315" i="5" s="1"/>
  <c r="F295" i="5"/>
  <c r="E295" i="5" s="1"/>
  <c r="F294" i="5"/>
  <c r="E294" i="5" s="1"/>
  <c r="C317" i="5"/>
  <c r="M316" i="5"/>
  <c r="H316" i="5"/>
  <c r="I316" i="5" s="1"/>
  <c r="C316" i="2"/>
  <c r="I112" i="2"/>
  <c r="R316" i="5" l="1"/>
  <c r="N316" i="5"/>
  <c r="C318" i="5"/>
  <c r="D317" i="5"/>
  <c r="D316" i="5" s="1"/>
  <c r="L317" i="5"/>
  <c r="M317" i="5" s="1"/>
  <c r="H317" i="5"/>
  <c r="I317" i="5" s="1"/>
  <c r="B306" i="5"/>
  <c r="G113" i="2"/>
  <c r="Q113" i="2" s="1"/>
  <c r="N112" i="2"/>
  <c r="C317" i="2"/>
  <c r="R317" i="5" l="1"/>
  <c r="N317" i="5"/>
  <c r="K317" i="5"/>
  <c r="J317" i="5" s="1"/>
  <c r="G317" i="5"/>
  <c r="D315" i="5"/>
  <c r="G316" i="5"/>
  <c r="Q316" i="5" s="1"/>
  <c r="C319" i="5"/>
  <c r="H318" i="5"/>
  <c r="I318" i="5" s="1"/>
  <c r="M318" i="5"/>
  <c r="H113" i="2"/>
  <c r="R113" i="2" s="1"/>
  <c r="B306" i="2"/>
  <c r="D317" i="2"/>
  <c r="D316" i="2" s="1"/>
  <c r="D315" i="2" s="1"/>
  <c r="D314" i="2" s="1"/>
  <c r="D313" i="2" s="1"/>
  <c r="D312" i="2" s="1"/>
  <c r="D311" i="2" s="1"/>
  <c r="C318" i="2"/>
  <c r="Q317" i="5" l="1"/>
  <c r="R318" i="5"/>
  <c r="N318" i="5"/>
  <c r="F316" i="5"/>
  <c r="E316" i="5" s="1"/>
  <c r="D314" i="5"/>
  <c r="G315" i="5"/>
  <c r="Q315" i="5" s="1"/>
  <c r="C320" i="5"/>
  <c r="M319" i="5"/>
  <c r="H319" i="5"/>
  <c r="R319" i="5" s="1"/>
  <c r="F317" i="5"/>
  <c r="E317" i="5" s="1"/>
  <c r="I113" i="2"/>
  <c r="G114" i="2" s="1"/>
  <c r="Q114" i="2" s="1"/>
  <c r="C319" i="2"/>
  <c r="D310" i="2"/>
  <c r="D309" i="2" s="1"/>
  <c r="D308" i="2" s="1"/>
  <c r="D307" i="2" s="1"/>
  <c r="D306" i="2" s="1"/>
  <c r="I319" i="5" l="1"/>
  <c r="N319" i="5" s="1"/>
  <c r="D313" i="5"/>
  <c r="G314" i="5"/>
  <c r="Q314" i="5" s="1"/>
  <c r="F315" i="5"/>
  <c r="E315" i="5" s="1"/>
  <c r="C321" i="5"/>
  <c r="M320" i="5"/>
  <c r="H320" i="5"/>
  <c r="R320" i="5" s="1"/>
  <c r="C320" i="2"/>
  <c r="N113" i="2"/>
  <c r="I320" i="5" l="1"/>
  <c r="N320" i="5" s="1"/>
  <c r="C322" i="5"/>
  <c r="M321" i="5"/>
  <c r="H321" i="5"/>
  <c r="R321" i="5" s="1"/>
  <c r="F314" i="5"/>
  <c r="E314" i="5" s="1"/>
  <c r="D312" i="5"/>
  <c r="G313" i="5"/>
  <c r="Q313" i="5" s="1"/>
  <c r="C321" i="2"/>
  <c r="H114" i="2"/>
  <c r="R114" i="2" s="1"/>
  <c r="I321" i="5" l="1"/>
  <c r="N321" i="5" s="1"/>
  <c r="M322" i="5"/>
  <c r="H322" i="5"/>
  <c r="R322" i="5" s="1"/>
  <c r="C323" i="5"/>
  <c r="F313" i="5"/>
  <c r="E313" i="5" s="1"/>
  <c r="D311" i="5"/>
  <c r="G312" i="5"/>
  <c r="Q312" i="5" s="1"/>
  <c r="C322" i="2"/>
  <c r="I114" i="2"/>
  <c r="G115" i="2" s="1"/>
  <c r="Q115" i="2" s="1"/>
  <c r="I322" i="5" l="1"/>
  <c r="N322" i="5" s="1"/>
  <c r="H323" i="5"/>
  <c r="L323" i="5"/>
  <c r="C324" i="5"/>
  <c r="F312" i="5"/>
  <c r="E312" i="5" s="1"/>
  <c r="D310" i="5"/>
  <c r="K311" i="5"/>
  <c r="J311" i="5" s="1"/>
  <c r="G311" i="5"/>
  <c r="C323" i="2"/>
  <c r="N114" i="2"/>
  <c r="Q311" i="5" l="1"/>
  <c r="R323" i="5"/>
  <c r="I323" i="5"/>
  <c r="M323" i="5"/>
  <c r="F311" i="5"/>
  <c r="E311" i="5" s="1"/>
  <c r="D309" i="5"/>
  <c r="G310" i="5"/>
  <c r="Q310" i="5" s="1"/>
  <c r="C325" i="5"/>
  <c r="H324" i="5"/>
  <c r="C324" i="2"/>
  <c r="H115" i="2"/>
  <c r="R115" i="2" s="1"/>
  <c r="I324" i="5" l="1"/>
  <c r="R324" i="5"/>
  <c r="N323" i="5"/>
  <c r="F310" i="5"/>
  <c r="E310" i="5" s="1"/>
  <c r="H325" i="5"/>
  <c r="C326" i="5"/>
  <c r="D308" i="5"/>
  <c r="G309" i="5"/>
  <c r="Q309" i="5" s="1"/>
  <c r="M324" i="5"/>
  <c r="N324" i="5" s="1"/>
  <c r="I115" i="2"/>
  <c r="G116" i="2" s="1"/>
  <c r="Q116" i="2" s="1"/>
  <c r="C325" i="2"/>
  <c r="I325" i="5" l="1"/>
  <c r="R325" i="5"/>
  <c r="M325" i="5"/>
  <c r="N325" i="5" s="1"/>
  <c r="H326" i="5"/>
  <c r="I326" i="5" s="1"/>
  <c r="C327" i="5"/>
  <c r="F309" i="5"/>
  <c r="E309" i="5" s="1"/>
  <c r="D307" i="5"/>
  <c r="G308" i="5"/>
  <c r="Q308" i="5" s="1"/>
  <c r="C326" i="2"/>
  <c r="N115" i="2"/>
  <c r="R326" i="5" l="1"/>
  <c r="M326" i="5"/>
  <c r="N326" i="5" s="1"/>
  <c r="H327" i="5"/>
  <c r="I327" i="5" s="1"/>
  <c r="C328" i="5"/>
  <c r="F308" i="5"/>
  <c r="E308" i="5" s="1"/>
  <c r="D306" i="5"/>
  <c r="G306" i="5" s="1"/>
  <c r="Q306" i="5" s="1"/>
  <c r="G307" i="5"/>
  <c r="Q307" i="5" s="1"/>
  <c r="C327" i="2"/>
  <c r="H116" i="2"/>
  <c r="R116" i="2" s="1"/>
  <c r="R327" i="5" l="1"/>
  <c r="M327" i="5"/>
  <c r="N327" i="5" s="1"/>
  <c r="H328" i="5"/>
  <c r="I328" i="5" s="1"/>
  <c r="C329" i="5"/>
  <c r="F307" i="5"/>
  <c r="E307" i="5" s="1"/>
  <c r="F306" i="5"/>
  <c r="E306" i="5" s="1"/>
  <c r="I116" i="2"/>
  <c r="G117" i="2" s="1"/>
  <c r="Q117" i="2" s="1"/>
  <c r="C328" i="2"/>
  <c r="M328" i="5" l="1"/>
  <c r="N328" i="5" s="1"/>
  <c r="R328" i="5"/>
  <c r="L329" i="5"/>
  <c r="M329" i="5" s="1"/>
  <c r="H329" i="5"/>
  <c r="I329" i="5" s="1"/>
  <c r="D329" i="5"/>
  <c r="D328" i="5" s="1"/>
  <c r="C330" i="5"/>
  <c r="B318" i="5"/>
  <c r="C329" i="2"/>
  <c r="N116" i="2"/>
  <c r="R329" i="5" l="1"/>
  <c r="N329" i="5"/>
  <c r="D327" i="5"/>
  <c r="G328" i="5"/>
  <c r="Q328" i="5" s="1"/>
  <c r="H330" i="5"/>
  <c r="R330" i="5" s="1"/>
  <c r="M330" i="5"/>
  <c r="C331" i="5"/>
  <c r="G329" i="5"/>
  <c r="K329" i="5"/>
  <c r="J329" i="5" s="1"/>
  <c r="H117" i="2"/>
  <c r="R117" i="2" s="1"/>
  <c r="B318" i="2"/>
  <c r="C330" i="2"/>
  <c r="D329" i="2"/>
  <c r="D328" i="2" s="1"/>
  <c r="D327" i="2" s="1"/>
  <c r="D326" i="2" s="1"/>
  <c r="D325" i="2" s="1"/>
  <c r="D324" i="2" s="1"/>
  <c r="D323" i="2" s="1"/>
  <c r="Q329" i="5" l="1"/>
  <c r="I330" i="5"/>
  <c r="N330" i="5" s="1"/>
  <c r="H331" i="5"/>
  <c r="R331" i="5" s="1"/>
  <c r="C332" i="5"/>
  <c r="M331" i="5"/>
  <c r="F329" i="5"/>
  <c r="E329" i="5" s="1"/>
  <c r="F328" i="5"/>
  <c r="E328" i="5" s="1"/>
  <c r="D326" i="5"/>
  <c r="G327" i="5"/>
  <c r="Q327" i="5" s="1"/>
  <c r="C331" i="2"/>
  <c r="I117" i="2"/>
  <c r="G118" i="2" s="1"/>
  <c r="Q118" i="2" s="1"/>
  <c r="D322" i="2"/>
  <c r="D321" i="2" s="1"/>
  <c r="D320" i="2" s="1"/>
  <c r="D319" i="2" s="1"/>
  <c r="D318" i="2" s="1"/>
  <c r="I331" i="5" l="1"/>
  <c r="N331" i="5" s="1"/>
  <c r="F327" i="5"/>
  <c r="E327" i="5" s="1"/>
  <c r="M332" i="5"/>
  <c r="H332" i="5"/>
  <c r="C333" i="5"/>
  <c r="D325" i="5"/>
  <c r="G326" i="5"/>
  <c r="Q326" i="5" s="1"/>
  <c r="N117" i="2"/>
  <c r="C332" i="2"/>
  <c r="I332" i="5" l="1"/>
  <c r="N332" i="5" s="1"/>
  <c r="R332" i="5"/>
  <c r="M333" i="5"/>
  <c r="H333" i="5"/>
  <c r="I333" i="5" s="1"/>
  <c r="C334" i="5"/>
  <c r="F326" i="5"/>
  <c r="E326" i="5" s="1"/>
  <c r="D324" i="5"/>
  <c r="G325" i="5"/>
  <c r="Q325" i="5" s="1"/>
  <c r="C333" i="2"/>
  <c r="H118" i="2"/>
  <c r="R118" i="2" s="1"/>
  <c r="R333" i="5" l="1"/>
  <c r="N333" i="5"/>
  <c r="M334" i="5"/>
  <c r="H334" i="5"/>
  <c r="I334" i="5" s="1"/>
  <c r="C335" i="5"/>
  <c r="F325" i="5"/>
  <c r="E325" i="5" s="1"/>
  <c r="D323" i="5"/>
  <c r="G324" i="5"/>
  <c r="Q324" i="5" s="1"/>
  <c r="C334" i="2"/>
  <c r="I118" i="2"/>
  <c r="G119" i="2" s="1"/>
  <c r="Q119" i="2" s="1"/>
  <c r="R334" i="5" l="1"/>
  <c r="N334" i="5"/>
  <c r="L335" i="5"/>
  <c r="M335" i="5" s="1"/>
  <c r="C336" i="5"/>
  <c r="H335" i="5"/>
  <c r="I335" i="5" s="1"/>
  <c r="F324" i="5"/>
  <c r="E324" i="5" s="1"/>
  <c r="D322" i="5"/>
  <c r="G323" i="5"/>
  <c r="K323" i="5"/>
  <c r="J323" i="5" s="1"/>
  <c r="N118" i="2"/>
  <c r="C335" i="2"/>
  <c r="Q323" i="5" l="1"/>
  <c r="R335" i="5"/>
  <c r="N335" i="5"/>
  <c r="M336" i="5"/>
  <c r="H336" i="5"/>
  <c r="I336" i="5" s="1"/>
  <c r="C337" i="5"/>
  <c r="D321" i="5"/>
  <c r="G322" i="5"/>
  <c r="Q322" i="5" s="1"/>
  <c r="F323" i="5"/>
  <c r="E323" i="5" s="1"/>
  <c r="C336" i="2"/>
  <c r="H119" i="2"/>
  <c r="R119" i="2" s="1"/>
  <c r="R336" i="5" l="1"/>
  <c r="N336" i="5"/>
  <c r="D320" i="5"/>
  <c r="G321" i="5"/>
  <c r="Q321" i="5" s="1"/>
  <c r="F322" i="5"/>
  <c r="E322" i="5" s="1"/>
  <c r="M337" i="5"/>
  <c r="H337" i="5"/>
  <c r="R337" i="5" s="1"/>
  <c r="C338" i="5"/>
  <c r="C337" i="2"/>
  <c r="I119" i="2"/>
  <c r="G120" i="2" s="1"/>
  <c r="Q120" i="2" s="1"/>
  <c r="I337" i="5" l="1"/>
  <c r="N337" i="5" s="1"/>
  <c r="C339" i="5"/>
  <c r="M338" i="5"/>
  <c r="H338" i="5"/>
  <c r="R338" i="5" s="1"/>
  <c r="F321" i="5"/>
  <c r="E321" i="5" s="1"/>
  <c r="D319" i="5"/>
  <c r="G320" i="5"/>
  <c r="Q320" i="5" s="1"/>
  <c r="N119" i="2"/>
  <c r="C338" i="2"/>
  <c r="I338" i="5" l="1"/>
  <c r="N338" i="5" s="1"/>
  <c r="C340" i="5"/>
  <c r="M339" i="5"/>
  <c r="H339" i="5"/>
  <c r="R339" i="5" s="1"/>
  <c r="F320" i="5"/>
  <c r="E320" i="5" s="1"/>
  <c r="D318" i="5"/>
  <c r="G318" i="5" s="1"/>
  <c r="Q318" i="5" s="1"/>
  <c r="G319" i="5"/>
  <c r="Q319" i="5" s="1"/>
  <c r="H120" i="2"/>
  <c r="R120" i="2" s="1"/>
  <c r="C339" i="2"/>
  <c r="I339" i="5" l="1"/>
  <c r="N339" i="5" s="1"/>
  <c r="F318" i="5"/>
  <c r="E318" i="5" s="1"/>
  <c r="C341" i="5"/>
  <c r="M340" i="5"/>
  <c r="H340" i="5"/>
  <c r="R340" i="5" s="1"/>
  <c r="F319" i="5"/>
  <c r="E319" i="5" s="1"/>
  <c r="C340" i="2"/>
  <c r="I120" i="2"/>
  <c r="G121" i="2" s="1"/>
  <c r="Q121" i="2" s="1"/>
  <c r="I340" i="5" l="1"/>
  <c r="N340" i="5" s="1"/>
  <c r="D341" i="5"/>
  <c r="D340" i="5" s="1"/>
  <c r="L341" i="5"/>
  <c r="M341" i="5" s="1"/>
  <c r="H341" i="5"/>
  <c r="C342" i="5"/>
  <c r="B330" i="5"/>
  <c r="N120" i="2"/>
  <c r="C341" i="2"/>
  <c r="R341" i="5" l="1"/>
  <c r="I341" i="5"/>
  <c r="N341" i="5" s="1"/>
  <c r="G341" i="5"/>
  <c r="C343" i="5"/>
  <c r="M342" i="5"/>
  <c r="H342" i="5"/>
  <c r="R342" i="5" s="1"/>
  <c r="D339" i="5"/>
  <c r="G340" i="5"/>
  <c r="Q340" i="5" s="1"/>
  <c r="K341" i="5"/>
  <c r="J341" i="5" s="1"/>
  <c r="H121" i="2"/>
  <c r="R121" i="2" s="1"/>
  <c r="B330" i="2"/>
  <c r="C342" i="2"/>
  <c r="D341" i="2"/>
  <c r="D340" i="2" s="1"/>
  <c r="D339" i="2" s="1"/>
  <c r="D338" i="2" s="1"/>
  <c r="D337" i="2" s="1"/>
  <c r="D336" i="2" s="1"/>
  <c r="D335" i="2" s="1"/>
  <c r="F341" i="5" l="1"/>
  <c r="E341" i="5" s="1"/>
  <c r="Q341" i="5"/>
  <c r="C344" i="5"/>
  <c r="M343" i="5"/>
  <c r="H343" i="5"/>
  <c r="R343" i="5" s="1"/>
  <c r="I342" i="5"/>
  <c r="N342" i="5" s="1"/>
  <c r="F340" i="5"/>
  <c r="E340" i="5" s="1"/>
  <c r="D338" i="5"/>
  <c r="G339" i="5"/>
  <c r="Q339" i="5" s="1"/>
  <c r="D334" i="2"/>
  <c r="D333" i="2" s="1"/>
  <c r="D332" i="2" s="1"/>
  <c r="D331" i="2" s="1"/>
  <c r="D330" i="2" s="1"/>
  <c r="C343" i="2"/>
  <c r="I121" i="2"/>
  <c r="G122" i="2" s="1"/>
  <c r="Q122" i="2" s="1"/>
  <c r="I343" i="5" l="1"/>
  <c r="N343" i="5" s="1"/>
  <c r="F339" i="5"/>
  <c r="E339" i="5" s="1"/>
  <c r="D337" i="5"/>
  <c r="G338" i="5"/>
  <c r="Q338" i="5" s="1"/>
  <c r="C345" i="5"/>
  <c r="H344" i="5"/>
  <c r="I344" i="5" s="1"/>
  <c r="M344" i="5"/>
  <c r="N121" i="2"/>
  <c r="C344" i="2"/>
  <c r="R344" i="5" l="1"/>
  <c r="N344" i="5"/>
  <c r="C346" i="5"/>
  <c r="M345" i="5"/>
  <c r="H345" i="5"/>
  <c r="I345" i="5" s="1"/>
  <c r="F338" i="5"/>
  <c r="E338" i="5" s="1"/>
  <c r="D336" i="5"/>
  <c r="G337" i="5"/>
  <c r="Q337" i="5" s="1"/>
  <c r="H122" i="2"/>
  <c r="R122" i="2" s="1"/>
  <c r="C345" i="2"/>
  <c r="R345" i="5" l="1"/>
  <c r="N345" i="5"/>
  <c r="F337" i="5"/>
  <c r="E337" i="5" s="1"/>
  <c r="D335" i="5"/>
  <c r="G336" i="5"/>
  <c r="Q336" i="5" s="1"/>
  <c r="C347" i="5"/>
  <c r="M346" i="5"/>
  <c r="H346" i="5"/>
  <c r="I346" i="5" s="1"/>
  <c r="C346" i="2"/>
  <c r="I122" i="2"/>
  <c r="G123" i="2" s="1"/>
  <c r="Q123" i="2" s="1"/>
  <c r="R346" i="5" l="1"/>
  <c r="N346" i="5"/>
  <c r="C348" i="5"/>
  <c r="H347" i="5"/>
  <c r="L347" i="5"/>
  <c r="M347" i="5" s="1"/>
  <c r="F336" i="5"/>
  <c r="E336" i="5" s="1"/>
  <c r="D334" i="5"/>
  <c r="G335" i="5"/>
  <c r="K335" i="5"/>
  <c r="J335" i="5" s="1"/>
  <c r="C347" i="2"/>
  <c r="N122" i="2"/>
  <c r="R347" i="5" l="1"/>
  <c r="Q335" i="5"/>
  <c r="D333" i="5"/>
  <c r="G334" i="5"/>
  <c r="Q334" i="5" s="1"/>
  <c r="F335" i="5"/>
  <c r="E335" i="5" s="1"/>
  <c r="C349" i="5"/>
  <c r="M348" i="5"/>
  <c r="H348" i="5"/>
  <c r="R348" i="5" s="1"/>
  <c r="I347" i="5"/>
  <c r="N347" i="5" s="1"/>
  <c r="C348" i="2"/>
  <c r="H123" i="2"/>
  <c r="R123" i="2" s="1"/>
  <c r="I348" i="5" l="1"/>
  <c r="N348" i="5" s="1"/>
  <c r="C350" i="5"/>
  <c r="M349" i="5"/>
  <c r="H349" i="5"/>
  <c r="R349" i="5" s="1"/>
  <c r="F334" i="5"/>
  <c r="E334" i="5" s="1"/>
  <c r="D332" i="5"/>
  <c r="G333" i="5"/>
  <c r="Q333" i="5" s="1"/>
  <c r="C349" i="2"/>
  <c r="I123" i="2"/>
  <c r="G124" i="2" s="1"/>
  <c r="Q124" i="2" s="1"/>
  <c r="I349" i="5" l="1"/>
  <c r="N349" i="5" s="1"/>
  <c r="M350" i="5"/>
  <c r="H350" i="5"/>
  <c r="C351" i="5"/>
  <c r="F333" i="5"/>
  <c r="E333" i="5" s="1"/>
  <c r="D331" i="5"/>
  <c r="G332" i="5"/>
  <c r="Q332" i="5" s="1"/>
  <c r="N123" i="2"/>
  <c r="C350" i="2"/>
  <c r="I350" i="5" l="1"/>
  <c r="N350" i="5" s="1"/>
  <c r="R350" i="5"/>
  <c r="M351" i="5"/>
  <c r="H351" i="5"/>
  <c r="R351" i="5" s="1"/>
  <c r="C352" i="5"/>
  <c r="F332" i="5"/>
  <c r="E332" i="5" s="1"/>
  <c r="D330" i="5"/>
  <c r="G330" i="5" s="1"/>
  <c r="Q330" i="5" s="1"/>
  <c r="G331" i="5"/>
  <c r="Q331" i="5" s="1"/>
  <c r="C351" i="2"/>
  <c r="H124" i="2"/>
  <c r="R124" i="2" s="1"/>
  <c r="I351" i="5" l="1"/>
  <c r="N351" i="5" s="1"/>
  <c r="C353" i="5"/>
  <c r="M352" i="5"/>
  <c r="H352" i="5"/>
  <c r="R352" i="5" s="1"/>
  <c r="F331" i="5"/>
  <c r="E331" i="5" s="1"/>
  <c r="F330" i="5"/>
  <c r="E330" i="5" s="1"/>
  <c r="I124" i="2"/>
  <c r="C352" i="2"/>
  <c r="I352" i="5" l="1"/>
  <c r="N352" i="5" s="1"/>
  <c r="L353" i="5"/>
  <c r="M353" i="5" s="1"/>
  <c r="D353" i="5"/>
  <c r="D352" i="5" s="1"/>
  <c r="C354" i="5"/>
  <c r="H353" i="5"/>
  <c r="B342" i="5"/>
  <c r="G125" i="2"/>
  <c r="Q125" i="2" s="1"/>
  <c r="C353" i="2"/>
  <c r="N124" i="2"/>
  <c r="R353" i="5" l="1"/>
  <c r="G353" i="5"/>
  <c r="I353" i="5"/>
  <c r="N353" i="5" s="1"/>
  <c r="C355" i="5"/>
  <c r="H354" i="5"/>
  <c r="R354" i="5" s="1"/>
  <c r="M354" i="5"/>
  <c r="D351" i="5"/>
  <c r="G352" i="5"/>
  <c r="Q352" i="5" s="1"/>
  <c r="K353" i="5"/>
  <c r="J353" i="5" s="1"/>
  <c r="H125" i="2"/>
  <c r="R125" i="2" s="1"/>
  <c r="B342" i="2"/>
  <c r="D353" i="2"/>
  <c r="D352" i="2" s="1"/>
  <c r="D351" i="2" s="1"/>
  <c r="D350" i="2" s="1"/>
  <c r="D349" i="2" s="1"/>
  <c r="D348" i="2" s="1"/>
  <c r="D347" i="2" s="1"/>
  <c r="C354" i="2"/>
  <c r="F353" i="5" l="1"/>
  <c r="Q353" i="5"/>
  <c r="E353" i="5"/>
  <c r="I354" i="5"/>
  <c r="N354" i="5" s="1"/>
  <c r="F352" i="5"/>
  <c r="E352" i="5" s="1"/>
  <c r="M355" i="5"/>
  <c r="C356" i="5"/>
  <c r="H355" i="5"/>
  <c r="R355" i="5" s="1"/>
  <c r="D350" i="5"/>
  <c r="G351" i="5"/>
  <c r="Q351" i="5" s="1"/>
  <c r="I125" i="2"/>
  <c r="G126" i="2" s="1"/>
  <c r="Q126" i="2" s="1"/>
  <c r="D346" i="2"/>
  <c r="D345" i="2" s="1"/>
  <c r="D344" i="2" s="1"/>
  <c r="D343" i="2" s="1"/>
  <c r="D342" i="2" s="1"/>
  <c r="C355" i="2"/>
  <c r="I355" i="5" l="1"/>
  <c r="N355" i="5" s="1"/>
  <c r="M356" i="5"/>
  <c r="C357" i="5"/>
  <c r="H356" i="5"/>
  <c r="R356" i="5" s="1"/>
  <c r="F351" i="5"/>
  <c r="E351" i="5" s="1"/>
  <c r="D349" i="5"/>
  <c r="G350" i="5"/>
  <c r="Q350" i="5" s="1"/>
  <c r="C356" i="2"/>
  <c r="N125" i="2"/>
  <c r="C358" i="5" l="1"/>
  <c r="H357" i="5"/>
  <c r="R357" i="5" s="1"/>
  <c r="M357" i="5"/>
  <c r="I356" i="5"/>
  <c r="N356" i="5" s="1"/>
  <c r="F350" i="5"/>
  <c r="E350" i="5" s="1"/>
  <c r="D348" i="5"/>
  <c r="G349" i="5"/>
  <c r="Q349" i="5" s="1"/>
  <c r="C357" i="2"/>
  <c r="H126" i="2"/>
  <c r="R126" i="2" s="1"/>
  <c r="I357" i="5" l="1"/>
  <c r="N357" i="5" s="1"/>
  <c r="F349" i="5"/>
  <c r="E349" i="5" s="1"/>
  <c r="C359" i="5"/>
  <c r="M358" i="5"/>
  <c r="H358" i="5"/>
  <c r="R358" i="5" s="1"/>
  <c r="D347" i="5"/>
  <c r="G348" i="5"/>
  <c r="Q348" i="5" s="1"/>
  <c r="C358" i="2"/>
  <c r="I126" i="2"/>
  <c r="G127" i="2" s="1"/>
  <c r="Q127" i="2" s="1"/>
  <c r="I358" i="5" l="1"/>
  <c r="N358" i="5" s="1"/>
  <c r="C360" i="5"/>
  <c r="L359" i="5"/>
  <c r="H359" i="5"/>
  <c r="F348" i="5"/>
  <c r="E348" i="5" s="1"/>
  <c r="D346" i="5"/>
  <c r="K347" i="5"/>
  <c r="J347" i="5" s="1"/>
  <c r="G347" i="5"/>
  <c r="C359" i="2"/>
  <c r="N126" i="2"/>
  <c r="Q347" i="5" l="1"/>
  <c r="R359" i="5"/>
  <c r="I359" i="5"/>
  <c r="C361" i="5"/>
  <c r="H360" i="5"/>
  <c r="R360" i="5" s="1"/>
  <c r="F347" i="5"/>
  <c r="E347" i="5" s="1"/>
  <c r="M359" i="5"/>
  <c r="D345" i="5"/>
  <c r="G346" i="5"/>
  <c r="Q346" i="5" s="1"/>
  <c r="H127" i="2"/>
  <c r="R127" i="2" s="1"/>
  <c r="C360" i="2"/>
  <c r="N359" i="5" l="1"/>
  <c r="M360" i="5"/>
  <c r="M361" i="5" s="1"/>
  <c r="I360" i="5"/>
  <c r="D344" i="5"/>
  <c r="G345" i="5"/>
  <c r="Q345" i="5" s="1"/>
  <c r="F346" i="5"/>
  <c r="E346" i="5" s="1"/>
  <c r="C362" i="5"/>
  <c r="H361" i="5"/>
  <c r="I361" i="5" s="1"/>
  <c r="C361" i="2"/>
  <c r="I127" i="2"/>
  <c r="G128" i="2" s="1"/>
  <c r="Q128" i="2" s="1"/>
  <c r="R361" i="5" l="1"/>
  <c r="N361" i="5"/>
  <c r="N360" i="5"/>
  <c r="F345" i="5"/>
  <c r="E345" i="5" s="1"/>
  <c r="C363" i="5"/>
  <c r="M362" i="5"/>
  <c r="H362" i="5"/>
  <c r="I362" i="5" s="1"/>
  <c r="D343" i="5"/>
  <c r="G344" i="5"/>
  <c r="Q344" i="5" s="1"/>
  <c r="N127" i="2"/>
  <c r="C362" i="2"/>
  <c r="R362" i="5" l="1"/>
  <c r="N362" i="5"/>
  <c r="H363" i="5"/>
  <c r="R363" i="5" s="1"/>
  <c r="C364" i="5"/>
  <c r="M363" i="5"/>
  <c r="F344" i="5"/>
  <c r="E344" i="5" s="1"/>
  <c r="D342" i="5"/>
  <c r="G342" i="5" s="1"/>
  <c r="Q342" i="5" s="1"/>
  <c r="G343" i="5"/>
  <c r="Q343" i="5" s="1"/>
  <c r="C363" i="2"/>
  <c r="H128" i="2"/>
  <c r="R128" i="2" s="1"/>
  <c r="I363" i="5" l="1"/>
  <c r="N363" i="5" s="1"/>
  <c r="H364" i="5"/>
  <c r="R364" i="5" s="1"/>
  <c r="C365" i="5"/>
  <c r="M364" i="5"/>
  <c r="F343" i="5"/>
  <c r="E343" i="5" s="1"/>
  <c r="F342" i="5"/>
  <c r="E342" i="5" s="1"/>
  <c r="I128" i="2"/>
  <c r="G129" i="2" s="1"/>
  <c r="Q129" i="2" s="1"/>
  <c r="C364" i="2"/>
  <c r="I364" i="5" l="1"/>
  <c r="N364" i="5" s="1"/>
  <c r="C366" i="5"/>
  <c r="D365" i="5"/>
  <c r="D364" i="5" s="1"/>
  <c r="H365" i="5"/>
  <c r="L365" i="5"/>
  <c r="M365" i="5" s="1"/>
  <c r="B354" i="5"/>
  <c r="C365" i="2"/>
  <c r="N128" i="2"/>
  <c r="R365" i="5" l="1"/>
  <c r="I365" i="5"/>
  <c r="N365" i="5" s="1"/>
  <c r="G365" i="5"/>
  <c r="D363" i="5"/>
  <c r="G364" i="5"/>
  <c r="Q364" i="5" s="1"/>
  <c r="C367" i="5"/>
  <c r="M366" i="5"/>
  <c r="H366" i="5"/>
  <c r="I366" i="5" s="1"/>
  <c r="K365" i="5"/>
  <c r="J365" i="5" s="1"/>
  <c r="H129" i="2"/>
  <c r="R129" i="2" s="1"/>
  <c r="B354" i="2"/>
  <c r="D365" i="2"/>
  <c r="D364" i="2" s="1"/>
  <c r="D363" i="2" s="1"/>
  <c r="D362" i="2" s="1"/>
  <c r="D361" i="2" s="1"/>
  <c r="D360" i="2" s="1"/>
  <c r="D359" i="2" s="1"/>
  <c r="C366" i="2"/>
  <c r="Q365" i="5" l="1"/>
  <c r="R366" i="5"/>
  <c r="N366" i="5"/>
  <c r="H367" i="5"/>
  <c r="R367" i="5" s="1"/>
  <c r="C368" i="5"/>
  <c r="M367" i="5"/>
  <c r="F364" i="5"/>
  <c r="E364" i="5" s="1"/>
  <c r="D362" i="5"/>
  <c r="G363" i="5"/>
  <c r="Q363" i="5" s="1"/>
  <c r="F365" i="5"/>
  <c r="E365" i="5" s="1"/>
  <c r="C367" i="2"/>
  <c r="D358" i="2"/>
  <c r="D357" i="2" s="1"/>
  <c r="D356" i="2" s="1"/>
  <c r="D355" i="2" s="1"/>
  <c r="D354" i="2" s="1"/>
  <c r="I129" i="2"/>
  <c r="G130" i="2" s="1"/>
  <c r="Q130" i="2" s="1"/>
  <c r="I367" i="5" l="1"/>
  <c r="N367" i="5" s="1"/>
  <c r="H368" i="5"/>
  <c r="R368" i="5" s="1"/>
  <c r="C369" i="5"/>
  <c r="M368" i="5"/>
  <c r="F363" i="5"/>
  <c r="E363" i="5" s="1"/>
  <c r="D361" i="5"/>
  <c r="G362" i="5"/>
  <c r="Q362" i="5" s="1"/>
  <c r="C368" i="2"/>
  <c r="N129" i="2"/>
  <c r="I368" i="5" l="1"/>
  <c r="N368" i="5" s="1"/>
  <c r="M369" i="5"/>
  <c r="H369" i="5"/>
  <c r="C370" i="5"/>
  <c r="F362" i="5"/>
  <c r="E362" i="5" s="1"/>
  <c r="D360" i="5"/>
  <c r="G361" i="5"/>
  <c r="Q361" i="5" s="1"/>
  <c r="C369" i="2"/>
  <c r="H130" i="2"/>
  <c r="R130" i="2" s="1"/>
  <c r="I369" i="5" l="1"/>
  <c r="N369" i="5" s="1"/>
  <c r="R369" i="5"/>
  <c r="M370" i="5"/>
  <c r="H370" i="5"/>
  <c r="C371" i="5"/>
  <c r="F361" i="5"/>
  <c r="E361" i="5" s="1"/>
  <c r="D359" i="5"/>
  <c r="G360" i="5"/>
  <c r="Q360" i="5" s="1"/>
  <c r="C370" i="2"/>
  <c r="I130" i="2"/>
  <c r="G131" i="2" s="1"/>
  <c r="Q131" i="2" s="1"/>
  <c r="I370" i="5" l="1"/>
  <c r="R370" i="5"/>
  <c r="N370" i="5"/>
  <c r="L371" i="5"/>
  <c r="M371" i="5" s="1"/>
  <c r="H371" i="5"/>
  <c r="C372" i="5"/>
  <c r="F360" i="5"/>
  <c r="E360" i="5" s="1"/>
  <c r="D358" i="5"/>
  <c r="G359" i="5"/>
  <c r="K359" i="5"/>
  <c r="J359" i="5" s="1"/>
  <c r="C371" i="2"/>
  <c r="N130" i="2"/>
  <c r="Q359" i="5" l="1"/>
  <c r="R371" i="5"/>
  <c r="F359" i="5"/>
  <c r="E359" i="5" s="1"/>
  <c r="M372" i="5"/>
  <c r="H372" i="5"/>
  <c r="R372" i="5" s="1"/>
  <c r="C373" i="5"/>
  <c r="I371" i="5"/>
  <c r="N371" i="5" s="1"/>
  <c r="D357" i="5"/>
  <c r="G358" i="5"/>
  <c r="Q358" i="5" s="1"/>
  <c r="C372" i="2"/>
  <c r="H131" i="2"/>
  <c r="R131" i="2" s="1"/>
  <c r="I372" i="5" l="1"/>
  <c r="N372" i="5" s="1"/>
  <c r="M373" i="5"/>
  <c r="H373" i="5"/>
  <c r="R373" i="5" s="1"/>
  <c r="C374" i="5"/>
  <c r="F358" i="5"/>
  <c r="E358" i="5" s="1"/>
  <c r="D356" i="5"/>
  <c r="G357" i="5"/>
  <c r="Q357" i="5" s="1"/>
  <c r="C373" i="2"/>
  <c r="I131" i="2"/>
  <c r="G132" i="2" s="1"/>
  <c r="Q132" i="2" s="1"/>
  <c r="I373" i="5" l="1"/>
  <c r="N373" i="5" s="1"/>
  <c r="M374" i="5"/>
  <c r="H374" i="5"/>
  <c r="R374" i="5" s="1"/>
  <c r="C375" i="5"/>
  <c r="F357" i="5"/>
  <c r="E357" i="5" s="1"/>
  <c r="D355" i="5"/>
  <c r="G356" i="5"/>
  <c r="Q356" i="5" s="1"/>
  <c r="N131" i="2"/>
  <c r="C374" i="2"/>
  <c r="I374" i="5" l="1"/>
  <c r="N374" i="5" s="1"/>
  <c r="M375" i="5"/>
  <c r="H375" i="5"/>
  <c r="R375" i="5" s="1"/>
  <c r="C376" i="5"/>
  <c r="F356" i="5"/>
  <c r="E356" i="5" s="1"/>
  <c r="D354" i="5"/>
  <c r="G354" i="5" s="1"/>
  <c r="Q354" i="5" s="1"/>
  <c r="G355" i="5"/>
  <c r="Q355" i="5" s="1"/>
  <c r="C375" i="2"/>
  <c r="H132" i="2"/>
  <c r="R132" i="2" s="1"/>
  <c r="I375" i="5" l="1"/>
  <c r="N375" i="5" s="1"/>
  <c r="C377" i="5"/>
  <c r="M376" i="5"/>
  <c r="H376" i="5"/>
  <c r="R376" i="5" s="1"/>
  <c r="F355" i="5"/>
  <c r="E355" i="5" s="1"/>
  <c r="F354" i="5"/>
  <c r="E354" i="5" s="1"/>
  <c r="I132" i="2"/>
  <c r="G133" i="2" s="1"/>
  <c r="Q133" i="2" s="1"/>
  <c r="C376" i="2"/>
  <c r="I376" i="5" l="1"/>
  <c r="N376" i="5" s="1"/>
  <c r="L377" i="5"/>
  <c r="M377" i="5" s="1"/>
  <c r="D377" i="5"/>
  <c r="D376" i="5" s="1"/>
  <c r="C378" i="5"/>
  <c r="H377" i="5"/>
  <c r="B366" i="5"/>
  <c r="C377" i="2"/>
  <c r="N132" i="2"/>
  <c r="I377" i="5" l="1"/>
  <c r="R377" i="5"/>
  <c r="N377" i="5"/>
  <c r="M378" i="5"/>
  <c r="H378" i="5"/>
  <c r="I378" i="5" s="1"/>
  <c r="C379" i="5"/>
  <c r="K377" i="5"/>
  <c r="J377" i="5" s="1"/>
  <c r="D375" i="5"/>
  <c r="G376" i="5"/>
  <c r="Q376" i="5" s="1"/>
  <c r="G377" i="5"/>
  <c r="B366" i="2"/>
  <c r="C378" i="2"/>
  <c r="D377" i="2"/>
  <c r="D376" i="2" s="1"/>
  <c r="D375" i="2" s="1"/>
  <c r="D374" i="2" s="1"/>
  <c r="D373" i="2" s="1"/>
  <c r="D372" i="2" s="1"/>
  <c r="D371" i="2" s="1"/>
  <c r="H133" i="2"/>
  <c r="R133" i="2" s="1"/>
  <c r="Q377" i="5" l="1"/>
  <c r="R378" i="5"/>
  <c r="N378" i="5"/>
  <c r="M379" i="5"/>
  <c r="H379" i="5"/>
  <c r="R379" i="5" s="1"/>
  <c r="C380" i="5"/>
  <c r="F376" i="5"/>
  <c r="E376" i="5" s="1"/>
  <c r="F377" i="5"/>
  <c r="E377" i="5" s="1"/>
  <c r="D374" i="5"/>
  <c r="G375" i="5"/>
  <c r="Q375" i="5" s="1"/>
  <c r="I133" i="2"/>
  <c r="G134" i="2" s="1"/>
  <c r="Q134" i="2" s="1"/>
  <c r="D370" i="2"/>
  <c r="D369" i="2" s="1"/>
  <c r="D368" i="2" s="1"/>
  <c r="D367" i="2" s="1"/>
  <c r="D366" i="2" s="1"/>
  <c r="C379" i="2"/>
  <c r="I379" i="5" l="1"/>
  <c r="N379" i="5" s="1"/>
  <c r="C381" i="5"/>
  <c r="M380" i="5"/>
  <c r="H380" i="5"/>
  <c r="R380" i="5" s="1"/>
  <c r="F375" i="5"/>
  <c r="E375" i="5" s="1"/>
  <c r="D373" i="5"/>
  <c r="G374" i="5"/>
  <c r="Q374" i="5" s="1"/>
  <c r="C380" i="2"/>
  <c r="N133" i="2"/>
  <c r="I380" i="5" l="1"/>
  <c r="N380" i="5" s="1"/>
  <c r="F374" i="5"/>
  <c r="E374" i="5" s="1"/>
  <c r="D372" i="5"/>
  <c r="G373" i="5"/>
  <c r="Q373" i="5" s="1"/>
  <c r="C382" i="5"/>
  <c r="M381" i="5"/>
  <c r="H381" i="5"/>
  <c r="R381" i="5" s="1"/>
  <c r="C381" i="2"/>
  <c r="H134" i="2"/>
  <c r="R134" i="2" s="1"/>
  <c r="I381" i="5" l="1"/>
  <c r="N381" i="5" s="1"/>
  <c r="C383" i="5"/>
  <c r="M382" i="5"/>
  <c r="H382" i="5"/>
  <c r="R382" i="5" s="1"/>
  <c r="F373" i="5"/>
  <c r="E373" i="5" s="1"/>
  <c r="D371" i="5"/>
  <c r="G372" i="5"/>
  <c r="Q372" i="5" s="1"/>
  <c r="C382" i="2"/>
  <c r="I134" i="2"/>
  <c r="G135" i="2" s="1"/>
  <c r="Q135" i="2" s="1"/>
  <c r="I382" i="5" l="1"/>
  <c r="N382" i="5" s="1"/>
  <c r="F372" i="5"/>
  <c r="E372" i="5" s="1"/>
  <c r="C384" i="5"/>
  <c r="L383" i="5"/>
  <c r="H383" i="5"/>
  <c r="I383" i="5" s="1"/>
  <c r="D370" i="5"/>
  <c r="G371" i="5"/>
  <c r="K371" i="5"/>
  <c r="J371" i="5" s="1"/>
  <c r="N134" i="2"/>
  <c r="C383" i="2"/>
  <c r="Q371" i="5" l="1"/>
  <c r="R383" i="5"/>
  <c r="C385" i="5"/>
  <c r="H384" i="5"/>
  <c r="R384" i="5" s="1"/>
  <c r="M383" i="5"/>
  <c r="N383" i="5" s="1"/>
  <c r="F371" i="5"/>
  <c r="E371" i="5" s="1"/>
  <c r="D369" i="5"/>
  <c r="G370" i="5"/>
  <c r="Q370" i="5" s="1"/>
  <c r="C384" i="2"/>
  <c r="H135" i="2"/>
  <c r="R135" i="2" s="1"/>
  <c r="I384" i="5" l="1"/>
  <c r="M384" i="5"/>
  <c r="M385" i="5" s="1"/>
  <c r="D368" i="5"/>
  <c r="G369" i="5"/>
  <c r="Q369" i="5" s="1"/>
  <c r="C386" i="5"/>
  <c r="H385" i="5"/>
  <c r="R385" i="5" s="1"/>
  <c r="F370" i="5"/>
  <c r="E370" i="5" s="1"/>
  <c r="I135" i="2"/>
  <c r="G136" i="2" s="1"/>
  <c r="Q136" i="2" s="1"/>
  <c r="C385" i="2"/>
  <c r="I385" i="5" l="1"/>
  <c r="N385" i="5" s="1"/>
  <c r="C387" i="5"/>
  <c r="M386" i="5"/>
  <c r="H386" i="5"/>
  <c r="R386" i="5" s="1"/>
  <c r="F369" i="5"/>
  <c r="E369" i="5" s="1"/>
  <c r="D367" i="5"/>
  <c r="G368" i="5"/>
  <c r="Q368" i="5" s="1"/>
  <c r="N384" i="5"/>
  <c r="C386" i="2"/>
  <c r="N135" i="2"/>
  <c r="I386" i="5" l="1"/>
  <c r="N386" i="5" s="1"/>
  <c r="F368" i="5"/>
  <c r="E368" i="5" s="1"/>
  <c r="C388" i="5"/>
  <c r="M387" i="5"/>
  <c r="H387" i="5"/>
  <c r="R387" i="5" s="1"/>
  <c r="D366" i="5"/>
  <c r="G366" i="5" s="1"/>
  <c r="Q366" i="5" s="1"/>
  <c r="G367" i="5"/>
  <c r="Q367" i="5" s="1"/>
  <c r="C387" i="2"/>
  <c r="H136" i="2"/>
  <c r="R136" i="2" s="1"/>
  <c r="I387" i="5" l="1"/>
  <c r="N387" i="5" s="1"/>
  <c r="C389" i="5"/>
  <c r="M388" i="5"/>
  <c r="H388" i="5"/>
  <c r="R388" i="5" s="1"/>
  <c r="F367" i="5"/>
  <c r="E367" i="5" s="1"/>
  <c r="F366" i="5"/>
  <c r="E366" i="5" s="1"/>
  <c r="I136" i="2"/>
  <c r="C388" i="2"/>
  <c r="I388" i="5" l="1"/>
  <c r="N388" i="5" s="1"/>
  <c r="H389" i="5"/>
  <c r="C390" i="5"/>
  <c r="D389" i="5"/>
  <c r="D388" i="5" s="1"/>
  <c r="L389" i="5"/>
  <c r="B378" i="5"/>
  <c r="G137" i="2"/>
  <c r="Q137" i="2" s="1"/>
  <c r="C389" i="2"/>
  <c r="N136" i="2"/>
  <c r="R389" i="5" l="1"/>
  <c r="I389" i="5"/>
  <c r="M389" i="5"/>
  <c r="D387" i="5"/>
  <c r="G388" i="5"/>
  <c r="Q388" i="5" s="1"/>
  <c r="G389" i="5"/>
  <c r="C391" i="5"/>
  <c r="M390" i="5"/>
  <c r="H390" i="5"/>
  <c r="R390" i="5" s="1"/>
  <c r="K389" i="5"/>
  <c r="J389" i="5" s="1"/>
  <c r="F137" i="2"/>
  <c r="E137" i="2" s="1"/>
  <c r="B378" i="2"/>
  <c r="D389" i="2"/>
  <c r="D388" i="2" s="1"/>
  <c r="D387" i="2" s="1"/>
  <c r="D386" i="2" s="1"/>
  <c r="D385" i="2" s="1"/>
  <c r="D384" i="2" s="1"/>
  <c r="D383" i="2" s="1"/>
  <c r="C390" i="2"/>
  <c r="Q389" i="5" l="1"/>
  <c r="N389" i="5"/>
  <c r="I390" i="5"/>
  <c r="N390" i="5" s="1"/>
  <c r="F388" i="5"/>
  <c r="E388" i="5" s="1"/>
  <c r="C392" i="5"/>
  <c r="M391" i="5"/>
  <c r="H391" i="5"/>
  <c r="F389" i="5"/>
  <c r="E389" i="5" s="1"/>
  <c r="D386" i="5"/>
  <c r="G387" i="5"/>
  <c r="Q387" i="5" s="1"/>
  <c r="H137" i="2"/>
  <c r="R137" i="2" s="1"/>
  <c r="D382" i="2"/>
  <c r="D381" i="2" s="1"/>
  <c r="D380" i="2" s="1"/>
  <c r="D379" i="2" s="1"/>
  <c r="D378" i="2" s="1"/>
  <c r="C391" i="2"/>
  <c r="I391" i="5" l="1"/>
  <c r="N391" i="5" s="1"/>
  <c r="R391" i="5"/>
  <c r="D385" i="5"/>
  <c r="G386" i="5"/>
  <c r="Q386" i="5" s="1"/>
  <c r="F387" i="5"/>
  <c r="E387" i="5" s="1"/>
  <c r="C393" i="5"/>
  <c r="M392" i="5"/>
  <c r="H392" i="5"/>
  <c r="I137" i="2"/>
  <c r="G138" i="2" s="1"/>
  <c r="Q138" i="2" s="1"/>
  <c r="C392" i="2"/>
  <c r="I392" i="5" l="1"/>
  <c r="N392" i="5" s="1"/>
  <c r="R392" i="5"/>
  <c r="H393" i="5"/>
  <c r="R393" i="5" s="1"/>
  <c r="C394" i="5"/>
  <c r="M393" i="5"/>
  <c r="F386" i="5"/>
  <c r="E386" i="5" s="1"/>
  <c r="D384" i="5"/>
  <c r="G385" i="5"/>
  <c r="Q385" i="5" s="1"/>
  <c r="F138" i="2"/>
  <c r="F139" i="2" s="1"/>
  <c r="N137" i="2"/>
  <c r="C393" i="2"/>
  <c r="I393" i="5" l="1"/>
  <c r="N393" i="5" s="1"/>
  <c r="H394" i="5"/>
  <c r="R394" i="5" s="1"/>
  <c r="C395" i="5"/>
  <c r="M394" i="5"/>
  <c r="F385" i="5"/>
  <c r="E385" i="5" s="1"/>
  <c r="D383" i="5"/>
  <c r="G384" i="5"/>
  <c r="Q384" i="5" s="1"/>
  <c r="H138" i="2"/>
  <c r="R138" i="2" s="1"/>
  <c r="E138" i="2"/>
  <c r="E139" i="2"/>
  <c r="F140" i="2"/>
  <c r="C394" i="2"/>
  <c r="I394" i="5" l="1"/>
  <c r="N394" i="5" s="1"/>
  <c r="I138" i="2"/>
  <c r="G139" i="2" s="1"/>
  <c r="Q139" i="2" s="1"/>
  <c r="H395" i="5"/>
  <c r="C396" i="5"/>
  <c r="L395" i="5"/>
  <c r="F384" i="5"/>
  <c r="E384" i="5" s="1"/>
  <c r="D382" i="5"/>
  <c r="G383" i="5"/>
  <c r="K383" i="5"/>
  <c r="J383" i="5" s="1"/>
  <c r="C395" i="2"/>
  <c r="E140" i="2"/>
  <c r="F141" i="2"/>
  <c r="Q383" i="5" l="1"/>
  <c r="I395" i="5"/>
  <c r="R395" i="5"/>
  <c r="N138" i="2"/>
  <c r="M395" i="5"/>
  <c r="N395" i="5" s="1"/>
  <c r="F383" i="5"/>
  <c r="E383" i="5" s="1"/>
  <c r="H396" i="5"/>
  <c r="R396" i="5" s="1"/>
  <c r="C397" i="5"/>
  <c r="D381" i="5"/>
  <c r="G382" i="5"/>
  <c r="Q382" i="5" s="1"/>
  <c r="E141" i="2"/>
  <c r="F142" i="2"/>
  <c r="C396" i="2"/>
  <c r="H139" i="2"/>
  <c r="R139" i="2" s="1"/>
  <c r="M396" i="5" l="1"/>
  <c r="M397" i="5" s="1"/>
  <c r="I396" i="5"/>
  <c r="F382" i="5"/>
  <c r="E382" i="5" s="1"/>
  <c r="H397" i="5"/>
  <c r="C398" i="5"/>
  <c r="D380" i="5"/>
  <c r="G381" i="5"/>
  <c r="Q381" i="5" s="1"/>
  <c r="I139" i="2"/>
  <c r="G140" i="2" s="1"/>
  <c r="Q140" i="2" s="1"/>
  <c r="F143" i="2"/>
  <c r="E142" i="2"/>
  <c r="C397" i="2"/>
  <c r="I397" i="5" l="1"/>
  <c r="N396" i="5"/>
  <c r="R397" i="5"/>
  <c r="N397" i="5"/>
  <c r="M398" i="5"/>
  <c r="H398" i="5"/>
  <c r="I398" i="5" s="1"/>
  <c r="C399" i="5"/>
  <c r="F381" i="5"/>
  <c r="E381" i="5" s="1"/>
  <c r="D379" i="5"/>
  <c r="G380" i="5"/>
  <c r="Q380" i="5" s="1"/>
  <c r="M161" i="2"/>
  <c r="J167" i="2"/>
  <c r="J173" i="2" s="1"/>
  <c r="C398" i="2"/>
  <c r="F144" i="2"/>
  <c r="E143" i="2"/>
  <c r="N139" i="2"/>
  <c r="R398" i="5" l="1"/>
  <c r="N398" i="5"/>
  <c r="M399" i="5"/>
  <c r="H399" i="5"/>
  <c r="I399" i="5" s="1"/>
  <c r="C400" i="5"/>
  <c r="F380" i="5"/>
  <c r="E380" i="5" s="1"/>
  <c r="D378" i="5"/>
  <c r="G378" i="5" s="1"/>
  <c r="Q378" i="5" s="1"/>
  <c r="G379" i="5"/>
  <c r="Q379" i="5" s="1"/>
  <c r="M162" i="2"/>
  <c r="M163" i="2" s="1"/>
  <c r="M164" i="2" s="1"/>
  <c r="M165" i="2" s="1"/>
  <c r="M166" i="2" s="1"/>
  <c r="K167" i="2"/>
  <c r="L167" i="2" s="1"/>
  <c r="M167" i="2" s="1"/>
  <c r="K173" i="2" s="1"/>
  <c r="L173" i="2" s="1"/>
  <c r="C399" i="2"/>
  <c r="H140" i="2"/>
  <c r="R140" i="2" s="1"/>
  <c r="E144" i="2"/>
  <c r="F145" i="2"/>
  <c r="N399" i="5" l="1"/>
  <c r="R399" i="5"/>
  <c r="M400" i="5"/>
  <c r="H400" i="5"/>
  <c r="I400" i="5" s="1"/>
  <c r="C401" i="5"/>
  <c r="F379" i="5"/>
  <c r="E379" i="5" s="1"/>
  <c r="F378" i="5"/>
  <c r="E378" i="5" s="1"/>
  <c r="M168" i="2"/>
  <c r="M169" i="2" s="1"/>
  <c r="M170" i="2" s="1"/>
  <c r="M171" i="2" s="1"/>
  <c r="M172" i="2" s="1"/>
  <c r="F146" i="2"/>
  <c r="E145" i="2"/>
  <c r="C400" i="2"/>
  <c r="I140" i="2"/>
  <c r="G141" i="2" s="1"/>
  <c r="Q141" i="2" s="1"/>
  <c r="R400" i="5" l="1"/>
  <c r="N400" i="5"/>
  <c r="L401" i="5"/>
  <c r="M401" i="5" s="1"/>
  <c r="H401" i="5"/>
  <c r="I401" i="5" s="1"/>
  <c r="C402" i="5"/>
  <c r="D401" i="5"/>
  <c r="D400" i="5" s="1"/>
  <c r="B390" i="5"/>
  <c r="N140" i="2"/>
  <c r="C401" i="2"/>
  <c r="E146" i="2"/>
  <c r="F147" i="2"/>
  <c r="R401" i="5" l="1"/>
  <c r="N401" i="5"/>
  <c r="M402" i="5"/>
  <c r="H402" i="5"/>
  <c r="I402" i="5" s="1"/>
  <c r="C403" i="5"/>
  <c r="K401" i="5"/>
  <c r="J401" i="5" s="1"/>
  <c r="D399" i="5"/>
  <c r="G400" i="5"/>
  <c r="Q400" i="5" s="1"/>
  <c r="G401" i="5"/>
  <c r="F148" i="2"/>
  <c r="F149" i="2" s="1"/>
  <c r="E147" i="2"/>
  <c r="H141" i="2"/>
  <c r="R141" i="2" s="1"/>
  <c r="B390" i="2"/>
  <c r="C402" i="2"/>
  <c r="D401" i="2"/>
  <c r="D400" i="2" s="1"/>
  <c r="D399" i="2" s="1"/>
  <c r="D398" i="2" s="1"/>
  <c r="D397" i="2" s="1"/>
  <c r="D396" i="2" s="1"/>
  <c r="D395" i="2" s="1"/>
  <c r="Q401" i="5" l="1"/>
  <c r="R402" i="5"/>
  <c r="N402" i="5"/>
  <c r="M403" i="5"/>
  <c r="H403" i="5"/>
  <c r="I403" i="5" s="1"/>
  <c r="C404" i="5"/>
  <c r="F401" i="5"/>
  <c r="E401" i="5" s="1"/>
  <c r="F400" i="5"/>
  <c r="E400" i="5" s="1"/>
  <c r="D398" i="5"/>
  <c r="G399" i="5"/>
  <c r="Q399" i="5" s="1"/>
  <c r="I141" i="2"/>
  <c r="G142" i="2" s="1"/>
  <c r="Q142" i="2" s="1"/>
  <c r="D394" i="2"/>
  <c r="D393" i="2" s="1"/>
  <c r="D392" i="2" s="1"/>
  <c r="D391" i="2" s="1"/>
  <c r="D390" i="2" s="1"/>
  <c r="C403" i="2"/>
  <c r="E148" i="2"/>
  <c r="R403" i="5" l="1"/>
  <c r="N403" i="5"/>
  <c r="M404" i="5"/>
  <c r="H404" i="5"/>
  <c r="I404" i="5" s="1"/>
  <c r="C405" i="5"/>
  <c r="F399" i="5"/>
  <c r="E399" i="5" s="1"/>
  <c r="D397" i="5"/>
  <c r="G398" i="5"/>
  <c r="Q398" i="5" s="1"/>
  <c r="F150" i="2"/>
  <c r="E149" i="2"/>
  <c r="C404" i="2"/>
  <c r="N141" i="2"/>
  <c r="R404" i="5" l="1"/>
  <c r="N404" i="5"/>
  <c r="M405" i="5"/>
  <c r="H405" i="5"/>
  <c r="I405" i="5" s="1"/>
  <c r="C406" i="5"/>
  <c r="F398" i="5"/>
  <c r="E398" i="5" s="1"/>
  <c r="D396" i="5"/>
  <c r="G397" i="5"/>
  <c r="Q397" i="5" s="1"/>
  <c r="H142" i="2"/>
  <c r="R142" i="2" s="1"/>
  <c r="C405" i="2"/>
  <c r="F151" i="2"/>
  <c r="E150" i="2"/>
  <c r="R405" i="5" l="1"/>
  <c r="N405" i="5"/>
  <c r="C407" i="5"/>
  <c r="M406" i="5"/>
  <c r="H406" i="5"/>
  <c r="R406" i="5" s="1"/>
  <c r="F397" i="5"/>
  <c r="E397" i="5" s="1"/>
  <c r="D395" i="5"/>
  <c r="G396" i="5"/>
  <c r="Q396" i="5" s="1"/>
  <c r="F152" i="2"/>
  <c r="E151" i="2"/>
  <c r="C406" i="2"/>
  <c r="I142" i="2"/>
  <c r="G143" i="2" s="1"/>
  <c r="Q143" i="2" s="1"/>
  <c r="I406" i="5" l="1"/>
  <c r="N406" i="5" s="1"/>
  <c r="F396" i="5"/>
  <c r="E396" i="5" s="1"/>
  <c r="D394" i="5"/>
  <c r="K395" i="5"/>
  <c r="J395" i="5" s="1"/>
  <c r="G395" i="5"/>
  <c r="L407" i="5"/>
  <c r="M407" i="5" s="1"/>
  <c r="H407" i="5"/>
  <c r="C408" i="5"/>
  <c r="N142" i="2"/>
  <c r="C407" i="2"/>
  <c r="F153" i="2"/>
  <c r="E152" i="2"/>
  <c r="I407" i="5" l="1"/>
  <c r="N407" i="5" s="1"/>
  <c r="Q395" i="5"/>
  <c r="R407" i="5"/>
  <c r="M408" i="5"/>
  <c r="H408" i="5"/>
  <c r="R408" i="5" s="1"/>
  <c r="C409" i="5"/>
  <c r="F395" i="5"/>
  <c r="E395" i="5" s="1"/>
  <c r="D393" i="5"/>
  <c r="G394" i="5"/>
  <c r="Q394" i="5" s="1"/>
  <c r="F154" i="2"/>
  <c r="E153" i="2"/>
  <c r="C408" i="2"/>
  <c r="H143" i="2"/>
  <c r="R143" i="2" s="1"/>
  <c r="I408" i="5" l="1"/>
  <c r="N408" i="5" s="1"/>
  <c r="C410" i="5"/>
  <c r="M409" i="5"/>
  <c r="H409" i="5"/>
  <c r="R409" i="5" s="1"/>
  <c r="F394" i="5"/>
  <c r="E394" i="5" s="1"/>
  <c r="D392" i="5"/>
  <c r="G393" i="5"/>
  <c r="Q393" i="5" s="1"/>
  <c r="E154" i="2"/>
  <c r="F155" i="2"/>
  <c r="I143" i="2"/>
  <c r="G144" i="2" s="1"/>
  <c r="Q144" i="2" s="1"/>
  <c r="C409" i="2"/>
  <c r="I409" i="5" l="1"/>
  <c r="N409" i="5" s="1"/>
  <c r="F393" i="5"/>
  <c r="E393" i="5" s="1"/>
  <c r="D391" i="5"/>
  <c r="G392" i="5"/>
  <c r="Q392" i="5" s="1"/>
  <c r="C411" i="5"/>
  <c r="M410" i="5"/>
  <c r="H410" i="5"/>
  <c r="R410" i="5" s="1"/>
  <c r="M173" i="2"/>
  <c r="J179" i="2"/>
  <c r="J185" i="2" s="1"/>
  <c r="C410" i="2"/>
  <c r="N143" i="2"/>
  <c r="F156" i="2"/>
  <c r="E155" i="2"/>
  <c r="I410" i="5" l="1"/>
  <c r="N410" i="5" s="1"/>
  <c r="C412" i="5"/>
  <c r="M411" i="5"/>
  <c r="H411" i="5"/>
  <c r="R411" i="5" s="1"/>
  <c r="F392" i="5"/>
  <c r="E392" i="5" s="1"/>
  <c r="D390" i="5"/>
  <c r="G390" i="5" s="1"/>
  <c r="Q390" i="5" s="1"/>
  <c r="G391" i="5"/>
  <c r="Q391" i="5" s="1"/>
  <c r="K179" i="2"/>
  <c r="L179" i="2" s="1"/>
  <c r="M179" i="2" s="1"/>
  <c r="K185" i="2" s="1"/>
  <c r="L185" i="2" s="1"/>
  <c r="M174" i="2"/>
  <c r="M175" i="2" s="1"/>
  <c r="M176" i="2" s="1"/>
  <c r="M177" i="2" s="1"/>
  <c r="M178" i="2" s="1"/>
  <c r="C411" i="2"/>
  <c r="E156" i="2"/>
  <c r="F157" i="2"/>
  <c r="H144" i="2"/>
  <c r="R144" i="2" s="1"/>
  <c r="I411" i="5" l="1"/>
  <c r="N411" i="5" s="1"/>
  <c r="F391" i="5"/>
  <c r="E391" i="5" s="1"/>
  <c r="F390" i="5"/>
  <c r="E390" i="5" s="1"/>
  <c r="C413" i="5"/>
  <c r="M412" i="5"/>
  <c r="H412" i="5"/>
  <c r="R412" i="5" s="1"/>
  <c r="M180" i="2"/>
  <c r="M181" i="2" s="1"/>
  <c r="M182" i="2" s="1"/>
  <c r="M183" i="2" s="1"/>
  <c r="M184" i="2" s="1"/>
  <c r="C412" i="2"/>
  <c r="I144" i="2"/>
  <c r="G145" i="2" s="1"/>
  <c r="Q145" i="2" s="1"/>
  <c r="F158" i="2"/>
  <c r="E157" i="2"/>
  <c r="C414" i="5" l="1"/>
  <c r="D413" i="5"/>
  <c r="D412" i="5" s="1"/>
  <c r="L413" i="5"/>
  <c r="H413" i="5"/>
  <c r="B402" i="5"/>
  <c r="I412" i="5"/>
  <c r="N412" i="5" s="1"/>
  <c r="N144" i="2"/>
  <c r="C413" i="2"/>
  <c r="E158" i="2"/>
  <c r="F159" i="2"/>
  <c r="R413" i="5" l="1"/>
  <c r="K413" i="5"/>
  <c r="J413" i="5" s="1"/>
  <c r="I413" i="5"/>
  <c r="M413" i="5"/>
  <c r="M414" i="5" s="1"/>
  <c r="D411" i="5"/>
  <c r="G412" i="5"/>
  <c r="Q412" i="5" s="1"/>
  <c r="G413" i="5"/>
  <c r="Q413" i="5" s="1"/>
  <c r="C415" i="5"/>
  <c r="H414" i="5"/>
  <c r="R414" i="5" s="1"/>
  <c r="E159" i="2"/>
  <c r="F160" i="2"/>
  <c r="F161" i="2" s="1"/>
  <c r="H145" i="2"/>
  <c r="R145" i="2" s="1"/>
  <c r="B402" i="2"/>
  <c r="D413" i="2"/>
  <c r="D412" i="2" s="1"/>
  <c r="D411" i="2" s="1"/>
  <c r="D410" i="2" s="1"/>
  <c r="D409" i="2" s="1"/>
  <c r="D408" i="2" s="1"/>
  <c r="D407" i="2" s="1"/>
  <c r="C414" i="2"/>
  <c r="I414" i="5" l="1"/>
  <c r="N414" i="5" s="1"/>
  <c r="N413" i="5"/>
  <c r="C416" i="5"/>
  <c r="M415" i="5"/>
  <c r="H415" i="5"/>
  <c r="F413" i="5"/>
  <c r="E413" i="5" s="1"/>
  <c r="D410" i="5"/>
  <c r="G411" i="5"/>
  <c r="Q411" i="5" s="1"/>
  <c r="F412" i="5"/>
  <c r="E412" i="5" s="1"/>
  <c r="D406" i="2"/>
  <c r="D405" i="2" s="1"/>
  <c r="D404" i="2" s="1"/>
  <c r="D403" i="2" s="1"/>
  <c r="D402" i="2" s="1"/>
  <c r="I145" i="2"/>
  <c r="G146" i="2" s="1"/>
  <c r="Q146" i="2" s="1"/>
  <c r="E160" i="2"/>
  <c r="C415" i="2"/>
  <c r="I415" i="5" l="1"/>
  <c r="R415" i="5"/>
  <c r="N415" i="5"/>
  <c r="F411" i="5"/>
  <c r="E411" i="5" s="1"/>
  <c r="D409" i="5"/>
  <c r="G410" i="5"/>
  <c r="Q410" i="5" s="1"/>
  <c r="C417" i="5"/>
  <c r="M416" i="5"/>
  <c r="H416" i="5"/>
  <c r="I416" i="5" s="1"/>
  <c r="F162" i="2"/>
  <c r="E161" i="2"/>
  <c r="C416" i="2"/>
  <c r="N145" i="2"/>
  <c r="R416" i="5" l="1"/>
  <c r="N416" i="5"/>
  <c r="C418" i="5"/>
  <c r="M417" i="5"/>
  <c r="H417" i="5"/>
  <c r="R417" i="5" s="1"/>
  <c r="F410" i="5"/>
  <c r="E410" i="5" s="1"/>
  <c r="D408" i="5"/>
  <c r="G409" i="5"/>
  <c r="Q409" i="5" s="1"/>
  <c r="C417" i="2"/>
  <c r="H146" i="2"/>
  <c r="R146" i="2" s="1"/>
  <c r="E162" i="2"/>
  <c r="F163" i="2"/>
  <c r="I417" i="5" l="1"/>
  <c r="N417" i="5" s="1"/>
  <c r="C419" i="5"/>
  <c r="M418" i="5"/>
  <c r="H418" i="5"/>
  <c r="R418" i="5" s="1"/>
  <c r="F409" i="5"/>
  <c r="E409" i="5" s="1"/>
  <c r="D407" i="5"/>
  <c r="G408" i="5"/>
  <c r="Q408" i="5" s="1"/>
  <c r="F164" i="2"/>
  <c r="E163" i="2"/>
  <c r="I146" i="2"/>
  <c r="G147" i="2" s="1"/>
  <c r="Q147" i="2" s="1"/>
  <c r="C418" i="2"/>
  <c r="I418" i="5" l="1"/>
  <c r="N418" i="5" s="1"/>
  <c r="F408" i="5"/>
  <c r="E408" i="5" s="1"/>
  <c r="H419" i="5"/>
  <c r="C420" i="5"/>
  <c r="L419" i="5"/>
  <c r="D406" i="5"/>
  <c r="G407" i="5"/>
  <c r="K407" i="5"/>
  <c r="J407" i="5" s="1"/>
  <c r="E164" i="2"/>
  <c r="F165" i="2"/>
  <c r="C419" i="2"/>
  <c r="N146" i="2"/>
  <c r="I419" i="5" l="1"/>
  <c r="Q407" i="5"/>
  <c r="R419" i="5"/>
  <c r="M419" i="5"/>
  <c r="N419" i="5" s="1"/>
  <c r="C421" i="5"/>
  <c r="H420" i="5"/>
  <c r="R420" i="5" s="1"/>
  <c r="F407" i="5"/>
  <c r="E407" i="5" s="1"/>
  <c r="D405" i="5"/>
  <c r="G406" i="5"/>
  <c r="Q406" i="5" s="1"/>
  <c r="H147" i="2"/>
  <c r="R147" i="2" s="1"/>
  <c r="C420" i="2"/>
  <c r="F166" i="2"/>
  <c r="E165" i="2"/>
  <c r="M420" i="5" l="1"/>
  <c r="M421" i="5" s="1"/>
  <c r="C422" i="5"/>
  <c r="H421" i="5"/>
  <c r="R421" i="5" s="1"/>
  <c r="I420" i="5"/>
  <c r="F406" i="5"/>
  <c r="E406" i="5" s="1"/>
  <c r="D404" i="5"/>
  <c r="G405" i="5"/>
  <c r="Q405" i="5" s="1"/>
  <c r="F167" i="2"/>
  <c r="E166" i="2"/>
  <c r="C421" i="2"/>
  <c r="I147" i="2"/>
  <c r="G148" i="2" s="1"/>
  <c r="Q148" i="2" s="1"/>
  <c r="N420" i="5" l="1"/>
  <c r="I421" i="5"/>
  <c r="N421" i="5" s="1"/>
  <c r="H422" i="5"/>
  <c r="R422" i="5" s="1"/>
  <c r="C423" i="5"/>
  <c r="M422" i="5"/>
  <c r="D403" i="5"/>
  <c r="G404" i="5"/>
  <c r="Q404" i="5" s="1"/>
  <c r="F405" i="5"/>
  <c r="E405" i="5" s="1"/>
  <c r="M185" i="2"/>
  <c r="J191" i="2"/>
  <c r="J197" i="2" s="1"/>
  <c r="N147" i="2"/>
  <c r="C422" i="2"/>
  <c r="F168" i="2"/>
  <c r="E167" i="2"/>
  <c r="I422" i="5" l="1"/>
  <c r="N422" i="5" s="1"/>
  <c r="F404" i="5"/>
  <c r="E404" i="5" s="1"/>
  <c r="D402" i="5"/>
  <c r="G402" i="5" s="1"/>
  <c r="Q402" i="5" s="1"/>
  <c r="G403" i="5"/>
  <c r="Q403" i="5" s="1"/>
  <c r="H423" i="5"/>
  <c r="I423" i="5" s="1"/>
  <c r="C424" i="5"/>
  <c r="M423" i="5"/>
  <c r="K191" i="2"/>
  <c r="L191" i="2" s="1"/>
  <c r="M191" i="2" s="1"/>
  <c r="K197" i="2" s="1"/>
  <c r="L197" i="2" s="1"/>
  <c r="M186" i="2"/>
  <c r="M187" i="2" s="1"/>
  <c r="M188" i="2" s="1"/>
  <c r="M189" i="2" s="1"/>
  <c r="M190" i="2" s="1"/>
  <c r="C423" i="2"/>
  <c r="E168" i="2"/>
  <c r="F169" i="2"/>
  <c r="H148" i="2"/>
  <c r="R148" i="2" s="1"/>
  <c r="R423" i="5" l="1"/>
  <c r="N423" i="5"/>
  <c r="M424" i="5"/>
  <c r="H424" i="5"/>
  <c r="I424" i="5" s="1"/>
  <c r="C425" i="5"/>
  <c r="F402" i="5"/>
  <c r="E402" i="5" s="1"/>
  <c r="F403" i="5"/>
  <c r="E403" i="5" s="1"/>
  <c r="M192" i="2"/>
  <c r="M193" i="2" s="1"/>
  <c r="M194" i="2" s="1"/>
  <c r="M195" i="2" s="1"/>
  <c r="M196" i="2" s="1"/>
  <c r="C424" i="2"/>
  <c r="I148" i="2"/>
  <c r="E169" i="2"/>
  <c r="F170" i="2"/>
  <c r="R424" i="5" l="1"/>
  <c r="N424" i="5"/>
  <c r="H425" i="5"/>
  <c r="I425" i="5" s="1"/>
  <c r="C426" i="5"/>
  <c r="D425" i="5"/>
  <c r="D424" i="5" s="1"/>
  <c r="L425" i="5"/>
  <c r="M425" i="5" s="1"/>
  <c r="B414" i="5"/>
  <c r="G149" i="2"/>
  <c r="Q149" i="2" s="1"/>
  <c r="N148" i="2"/>
  <c r="E170" i="2"/>
  <c r="F171" i="2"/>
  <c r="C425" i="2"/>
  <c r="R425" i="5" l="1"/>
  <c r="N425" i="5"/>
  <c r="H426" i="5"/>
  <c r="R426" i="5" s="1"/>
  <c r="C427" i="5"/>
  <c r="M426" i="5"/>
  <c r="G425" i="5"/>
  <c r="D423" i="5"/>
  <c r="G424" i="5"/>
  <c r="Q424" i="5" s="1"/>
  <c r="K425" i="5"/>
  <c r="J425" i="5" s="1"/>
  <c r="H149" i="2"/>
  <c r="R149" i="2" s="1"/>
  <c r="F172" i="2"/>
  <c r="F173" i="2" s="1"/>
  <c r="E171" i="2"/>
  <c r="B414" i="2"/>
  <c r="C426" i="2"/>
  <c r="D425" i="2"/>
  <c r="D424" i="2" s="1"/>
  <c r="D423" i="2" s="1"/>
  <c r="D422" i="2" s="1"/>
  <c r="D421" i="2" s="1"/>
  <c r="D420" i="2" s="1"/>
  <c r="D419" i="2" s="1"/>
  <c r="Q425" i="5" l="1"/>
  <c r="I426" i="5"/>
  <c r="N426" i="5" s="1"/>
  <c r="F424" i="5"/>
  <c r="E424" i="5" s="1"/>
  <c r="H427" i="5"/>
  <c r="R427" i="5" s="1"/>
  <c r="C428" i="5"/>
  <c r="M427" i="5"/>
  <c r="D422" i="5"/>
  <c r="G423" i="5"/>
  <c r="Q423" i="5" s="1"/>
  <c r="F425" i="5"/>
  <c r="E425" i="5" s="1"/>
  <c r="I149" i="2"/>
  <c r="G150" i="2" s="1"/>
  <c r="Q150" i="2" s="1"/>
  <c r="D418" i="2"/>
  <c r="D417" i="2" s="1"/>
  <c r="D416" i="2" s="1"/>
  <c r="D415" i="2" s="1"/>
  <c r="D414" i="2" s="1"/>
  <c r="C427" i="2"/>
  <c r="E172" i="2"/>
  <c r="I427" i="5" l="1"/>
  <c r="N427" i="5" s="1"/>
  <c r="M428" i="5"/>
  <c r="H428" i="5"/>
  <c r="C429" i="5"/>
  <c r="F423" i="5"/>
  <c r="E423" i="5" s="1"/>
  <c r="D421" i="5"/>
  <c r="G422" i="5"/>
  <c r="Q422" i="5" s="1"/>
  <c r="N149" i="2"/>
  <c r="C428" i="2"/>
  <c r="F174" i="2"/>
  <c r="E173" i="2"/>
  <c r="I428" i="5" l="1"/>
  <c r="R428" i="5"/>
  <c r="N428" i="5"/>
  <c r="M429" i="5"/>
  <c r="H429" i="5"/>
  <c r="I429" i="5" s="1"/>
  <c r="C430" i="5"/>
  <c r="F422" i="5"/>
  <c r="E422" i="5" s="1"/>
  <c r="D420" i="5"/>
  <c r="G421" i="5"/>
  <c r="Q421" i="5" s="1"/>
  <c r="F175" i="2"/>
  <c r="E174" i="2"/>
  <c r="C429" i="2"/>
  <c r="H150" i="2"/>
  <c r="R150" i="2" s="1"/>
  <c r="R429" i="5" l="1"/>
  <c r="N429" i="5"/>
  <c r="M430" i="5"/>
  <c r="H430" i="5"/>
  <c r="I430" i="5" s="1"/>
  <c r="C431" i="5"/>
  <c r="F421" i="5"/>
  <c r="E421" i="5" s="1"/>
  <c r="D419" i="5"/>
  <c r="G420" i="5"/>
  <c r="Q420" i="5" s="1"/>
  <c r="C430" i="2"/>
  <c r="I150" i="2"/>
  <c r="G151" i="2" s="1"/>
  <c r="Q151" i="2" s="1"/>
  <c r="F176" i="2"/>
  <c r="E175" i="2"/>
  <c r="R430" i="5" l="1"/>
  <c r="N430" i="5"/>
  <c r="L431" i="5"/>
  <c r="M431" i="5" s="1"/>
  <c r="H431" i="5"/>
  <c r="I431" i="5" s="1"/>
  <c r="C432" i="5"/>
  <c r="F420" i="5"/>
  <c r="E420" i="5" s="1"/>
  <c r="D418" i="5"/>
  <c r="K419" i="5"/>
  <c r="J419" i="5" s="1"/>
  <c r="G419" i="5"/>
  <c r="C431" i="2"/>
  <c r="E176" i="2"/>
  <c r="F177" i="2"/>
  <c r="N150" i="2"/>
  <c r="Q419" i="5" l="1"/>
  <c r="R431" i="5"/>
  <c r="N431" i="5"/>
  <c r="M432" i="5"/>
  <c r="H432" i="5"/>
  <c r="I432" i="5" s="1"/>
  <c r="C433" i="5"/>
  <c r="F419" i="5"/>
  <c r="E419" i="5" s="1"/>
  <c r="D417" i="5"/>
  <c r="G418" i="5"/>
  <c r="Q418" i="5" s="1"/>
  <c r="C432" i="2"/>
  <c r="H151" i="2"/>
  <c r="R151" i="2" s="1"/>
  <c r="F178" i="2"/>
  <c r="E177" i="2"/>
  <c r="R432" i="5" l="1"/>
  <c r="N432" i="5"/>
  <c r="M433" i="5"/>
  <c r="H433" i="5"/>
  <c r="I433" i="5" s="1"/>
  <c r="C434" i="5"/>
  <c r="F418" i="5"/>
  <c r="E418" i="5" s="1"/>
  <c r="D416" i="5"/>
  <c r="G417" i="5"/>
  <c r="Q417" i="5" s="1"/>
  <c r="C433" i="2"/>
  <c r="I151" i="2"/>
  <c r="G152" i="2" s="1"/>
  <c r="Q152" i="2" s="1"/>
  <c r="F179" i="2"/>
  <c r="E178" i="2"/>
  <c r="R433" i="5" l="1"/>
  <c r="N433" i="5"/>
  <c r="M434" i="5"/>
  <c r="H434" i="5"/>
  <c r="R434" i="5" s="1"/>
  <c r="C435" i="5"/>
  <c r="F417" i="5"/>
  <c r="E417" i="5" s="1"/>
  <c r="D415" i="5"/>
  <c r="G416" i="5"/>
  <c r="Q416" i="5" s="1"/>
  <c r="M197" i="2"/>
  <c r="N151" i="2"/>
  <c r="C434" i="2"/>
  <c r="F180" i="2"/>
  <c r="E179" i="2"/>
  <c r="I434" i="5" l="1"/>
  <c r="N434" i="5" s="1"/>
  <c r="C436" i="5"/>
  <c r="M435" i="5"/>
  <c r="H435" i="5"/>
  <c r="R435" i="5" s="1"/>
  <c r="F416" i="5"/>
  <c r="E416" i="5" s="1"/>
  <c r="D414" i="5"/>
  <c r="G414" i="5" s="1"/>
  <c r="Q414" i="5" s="1"/>
  <c r="G415" i="5"/>
  <c r="Q415" i="5" s="1"/>
  <c r="K203" i="2"/>
  <c r="M198" i="2"/>
  <c r="M199" i="2" s="1"/>
  <c r="M200" i="2" s="1"/>
  <c r="M201" i="2" s="1"/>
  <c r="M202" i="2" s="1"/>
  <c r="J203" i="2"/>
  <c r="J209" i="2" s="1"/>
  <c r="E180" i="2"/>
  <c r="F181" i="2"/>
  <c r="H152" i="2"/>
  <c r="R152" i="2" s="1"/>
  <c r="C435" i="2"/>
  <c r="I435" i="5" l="1"/>
  <c r="N435" i="5" s="1"/>
  <c r="F415" i="5"/>
  <c r="E415" i="5" s="1"/>
  <c r="C437" i="5"/>
  <c r="M436" i="5"/>
  <c r="H436" i="5"/>
  <c r="R436" i="5" s="1"/>
  <c r="F414" i="5"/>
  <c r="E414" i="5" s="1"/>
  <c r="L203" i="2"/>
  <c r="M203" i="2" s="1"/>
  <c r="K209" i="2" s="1"/>
  <c r="L209" i="2" s="1"/>
  <c r="C436" i="2"/>
  <c r="I152" i="2"/>
  <c r="G153" i="2" s="1"/>
  <c r="Q153" i="2" s="1"/>
  <c r="F182" i="2"/>
  <c r="E181" i="2"/>
  <c r="I436" i="5" l="1"/>
  <c r="N436" i="5" s="1"/>
  <c r="D437" i="5"/>
  <c r="D436" i="5" s="1"/>
  <c r="L437" i="5"/>
  <c r="M437" i="5" s="1"/>
  <c r="B426" i="5"/>
  <c r="M204" i="2"/>
  <c r="M205" i="2" s="1"/>
  <c r="M206" i="2" s="1"/>
  <c r="M207" i="2" s="1"/>
  <c r="M208" i="2" s="1"/>
  <c r="N152" i="2"/>
  <c r="E182" i="2"/>
  <c r="F183" i="2"/>
  <c r="C437" i="2"/>
  <c r="H437" i="5" l="1"/>
  <c r="R437" i="5" s="1"/>
  <c r="G437" i="5"/>
  <c r="K437" i="5"/>
  <c r="J437" i="5" s="1"/>
  <c r="D435" i="5"/>
  <c r="G436" i="5"/>
  <c r="Q436" i="5" s="1"/>
  <c r="F184" i="2"/>
  <c r="F185" i="2" s="1"/>
  <c r="E183" i="2"/>
  <c r="B426" i="2"/>
  <c r="D437" i="2"/>
  <c r="D436" i="2" s="1"/>
  <c r="D435" i="2" s="1"/>
  <c r="D434" i="2" s="1"/>
  <c r="D433" i="2" s="1"/>
  <c r="D432" i="2" s="1"/>
  <c r="D431" i="2" s="1"/>
  <c r="H153" i="2"/>
  <c r="R153" i="2" s="1"/>
  <c r="I437" i="5" l="1"/>
  <c r="N437" i="5" s="1"/>
  <c r="Q437" i="5"/>
  <c r="F437" i="5"/>
  <c r="E437" i="5" s="1"/>
  <c r="E10" i="5"/>
  <c r="F436" i="5"/>
  <c r="E436" i="5" s="1"/>
  <c r="D434" i="5"/>
  <c r="G435" i="5"/>
  <c r="Q435" i="5" s="1"/>
  <c r="I153" i="2"/>
  <c r="G154" i="2" s="1"/>
  <c r="Q154" i="2" s="1"/>
  <c r="D430" i="2"/>
  <c r="D429" i="2" s="1"/>
  <c r="D428" i="2" s="1"/>
  <c r="D427" i="2" s="1"/>
  <c r="D426" i="2" s="1"/>
  <c r="E184" i="2"/>
  <c r="D433" i="5" l="1"/>
  <c r="G434" i="5"/>
  <c r="Q434" i="5" s="1"/>
  <c r="F435" i="5"/>
  <c r="E435" i="5" s="1"/>
  <c r="F186" i="2"/>
  <c r="E185" i="2"/>
  <c r="N153" i="2"/>
  <c r="F434" i="5" l="1"/>
  <c r="E434" i="5" s="1"/>
  <c r="D432" i="5"/>
  <c r="G433" i="5"/>
  <c r="Q433" i="5" s="1"/>
  <c r="E186" i="2"/>
  <c r="F187" i="2"/>
  <c r="H154" i="2"/>
  <c r="R154" i="2" s="1"/>
  <c r="F433" i="5" l="1"/>
  <c r="E433" i="5" s="1"/>
  <c r="D431" i="5"/>
  <c r="G432" i="5"/>
  <c r="Q432" i="5" s="1"/>
  <c r="E187" i="2"/>
  <c r="F188" i="2"/>
  <c r="I154" i="2"/>
  <c r="G155" i="2" s="1"/>
  <c r="Q155" i="2" s="1"/>
  <c r="D430" i="5" l="1"/>
  <c r="G431" i="5"/>
  <c r="K431" i="5"/>
  <c r="J431" i="5" s="1"/>
  <c r="F432" i="5"/>
  <c r="E432" i="5" s="1"/>
  <c r="N154" i="2"/>
  <c r="E188" i="2"/>
  <c r="F189" i="2"/>
  <c r="Q431" i="5" l="1"/>
  <c r="F431" i="5"/>
  <c r="E431" i="5" s="1"/>
  <c r="D429" i="5"/>
  <c r="G430" i="5"/>
  <c r="Q430" i="5" s="1"/>
  <c r="F190" i="2"/>
  <c r="E189" i="2"/>
  <c r="H155" i="2"/>
  <c r="R155" i="2" s="1"/>
  <c r="F430" i="5" l="1"/>
  <c r="E430" i="5" s="1"/>
  <c r="D428" i="5"/>
  <c r="G429" i="5"/>
  <c r="Q429" i="5" s="1"/>
  <c r="I155" i="2"/>
  <c r="G156" i="2" s="1"/>
  <c r="Q156" i="2" s="1"/>
  <c r="E190" i="2"/>
  <c r="F191" i="2"/>
  <c r="D427" i="5" l="1"/>
  <c r="G428" i="5"/>
  <c r="Q428" i="5" s="1"/>
  <c r="F429" i="5"/>
  <c r="E429" i="5" s="1"/>
  <c r="M209" i="2"/>
  <c r="J215" i="2"/>
  <c r="J221" i="2" s="1"/>
  <c r="E191" i="2"/>
  <c r="F192" i="2"/>
  <c r="N155" i="2"/>
  <c r="F428" i="5" l="1"/>
  <c r="E428" i="5" s="1"/>
  <c r="D426" i="5"/>
  <c r="G426" i="5" s="1"/>
  <c r="Q426" i="5" s="1"/>
  <c r="G427" i="5"/>
  <c r="Q427" i="5" s="1"/>
  <c r="K215" i="2"/>
  <c r="L215" i="2" s="1"/>
  <c r="M215" i="2" s="1"/>
  <c r="K221" i="2" s="1"/>
  <c r="L221" i="2" s="1"/>
  <c r="M210" i="2"/>
  <c r="M211" i="2" s="1"/>
  <c r="M212" i="2" s="1"/>
  <c r="M213" i="2" s="1"/>
  <c r="M214" i="2" s="1"/>
  <c r="H156" i="2"/>
  <c r="R156" i="2" s="1"/>
  <c r="E192" i="2"/>
  <c r="F193" i="2"/>
  <c r="F427" i="5" l="1"/>
  <c r="E427" i="5" s="1"/>
  <c r="F426" i="5"/>
  <c r="E426" i="5" s="1"/>
  <c r="E11" i="5"/>
  <c r="E12" i="5" s="1"/>
  <c r="M216" i="2"/>
  <c r="M217" i="2" s="1"/>
  <c r="M218" i="2" s="1"/>
  <c r="M219" i="2" s="1"/>
  <c r="M220" i="2" s="1"/>
  <c r="F194" i="2"/>
  <c r="E193" i="2"/>
  <c r="I156" i="2"/>
  <c r="G157" i="2" s="1"/>
  <c r="Q157" i="2" s="1"/>
  <c r="N156" i="2" l="1"/>
  <c r="E194" i="2"/>
  <c r="F195" i="2"/>
  <c r="F196" i="2" l="1"/>
  <c r="F197" i="2" s="1"/>
  <c r="E195" i="2"/>
  <c r="H157" i="2"/>
  <c r="R157" i="2" s="1"/>
  <c r="I157" i="2" l="1"/>
  <c r="G158" i="2" s="1"/>
  <c r="Q158" i="2" s="1"/>
  <c r="E197" i="2"/>
  <c r="E196" i="2"/>
  <c r="N157" i="2" l="1"/>
  <c r="H158" i="2" l="1"/>
  <c r="R158" i="2" s="1"/>
  <c r="I158" i="2" l="1"/>
  <c r="G159" i="2" s="1"/>
  <c r="Q159" i="2" s="1"/>
  <c r="N158" i="2" l="1"/>
  <c r="H159" i="2" l="1"/>
  <c r="R159" i="2" s="1"/>
  <c r="I159" i="2" l="1"/>
  <c r="G160" i="2" s="1"/>
  <c r="Q160" i="2" s="1"/>
  <c r="N159" i="2" l="1"/>
  <c r="H160" i="2" l="1"/>
  <c r="R160" i="2" s="1"/>
  <c r="I160" i="2" l="1"/>
  <c r="G161" i="2" l="1"/>
  <c r="Q161" i="2" s="1"/>
  <c r="N160" i="2"/>
  <c r="H161" i="2" l="1"/>
  <c r="R161" i="2" s="1"/>
  <c r="I161" i="2" l="1"/>
  <c r="G162" i="2" s="1"/>
  <c r="Q162" i="2" s="1"/>
  <c r="N161" i="2" l="1"/>
  <c r="H162" i="2"/>
  <c r="R162" i="2" s="1"/>
  <c r="I162" i="2" l="1"/>
  <c r="G163" i="2" s="1"/>
  <c r="Q163" i="2" s="1"/>
  <c r="N162" i="2" l="1"/>
  <c r="H163" i="2" l="1"/>
  <c r="R163" i="2" s="1"/>
  <c r="I163" i="2" l="1"/>
  <c r="G164" i="2" s="1"/>
  <c r="Q164" i="2" s="1"/>
  <c r="N163" i="2" l="1"/>
  <c r="H164" i="2" l="1"/>
  <c r="R164" i="2" s="1"/>
  <c r="I164" i="2" l="1"/>
  <c r="G165" i="2" s="1"/>
  <c r="Q165" i="2" s="1"/>
  <c r="N164" i="2" l="1"/>
  <c r="H165" i="2" l="1"/>
  <c r="R165" i="2" s="1"/>
  <c r="I165" i="2" l="1"/>
  <c r="G166" i="2" s="1"/>
  <c r="Q166" i="2" s="1"/>
  <c r="N165" i="2" l="1"/>
  <c r="H166" i="2" l="1"/>
  <c r="R166" i="2" s="1"/>
  <c r="I166" i="2" l="1"/>
  <c r="G167" i="2" s="1"/>
  <c r="Q167" i="2" s="1"/>
  <c r="N166" i="2" l="1"/>
  <c r="H167" i="2" l="1"/>
  <c r="R167" i="2" s="1"/>
  <c r="I167" i="2" l="1"/>
  <c r="G168" i="2" s="1"/>
  <c r="Q168" i="2" s="1"/>
  <c r="N167" i="2" l="1"/>
  <c r="H168" i="2" l="1"/>
  <c r="R168" i="2" s="1"/>
  <c r="I168" i="2" l="1"/>
  <c r="G169" i="2" s="1"/>
  <c r="Q169" i="2" s="1"/>
  <c r="N168" i="2" l="1"/>
  <c r="H169" i="2" l="1"/>
  <c r="R169" i="2" s="1"/>
  <c r="I169" i="2" l="1"/>
  <c r="G170" i="2" s="1"/>
  <c r="Q170" i="2" s="1"/>
  <c r="N169" i="2" l="1"/>
  <c r="H170" i="2" l="1"/>
  <c r="R170" i="2" s="1"/>
  <c r="I170" i="2" l="1"/>
  <c r="G171" i="2" s="1"/>
  <c r="Q171" i="2" s="1"/>
  <c r="N170" i="2" l="1"/>
  <c r="H171" i="2" l="1"/>
  <c r="R171" i="2" s="1"/>
  <c r="I171" i="2" l="1"/>
  <c r="G172" i="2" s="1"/>
  <c r="Q172" i="2" s="1"/>
  <c r="N171" i="2" l="1"/>
  <c r="H172" i="2" l="1"/>
  <c r="R172" i="2" s="1"/>
  <c r="I172" i="2" l="1"/>
  <c r="G173" i="2" l="1"/>
  <c r="Q173" i="2" s="1"/>
  <c r="N172" i="2"/>
  <c r="H173" i="2" l="1"/>
  <c r="R173" i="2" s="1"/>
  <c r="I173" i="2" l="1"/>
  <c r="G174" i="2" s="1"/>
  <c r="Q174" i="2" s="1"/>
  <c r="N173" i="2" l="1"/>
  <c r="H174" i="2"/>
  <c r="R174" i="2" s="1"/>
  <c r="I174" i="2" l="1"/>
  <c r="G175" i="2" s="1"/>
  <c r="Q175" i="2" s="1"/>
  <c r="N174" i="2" l="1"/>
  <c r="H175" i="2" l="1"/>
  <c r="R175" i="2" s="1"/>
  <c r="I175" i="2" l="1"/>
  <c r="G176" i="2" s="1"/>
  <c r="Q176" i="2" s="1"/>
  <c r="N175" i="2" l="1"/>
  <c r="H176" i="2" l="1"/>
  <c r="R176" i="2" s="1"/>
  <c r="I176" i="2" l="1"/>
  <c r="G177" i="2" s="1"/>
  <c r="Q177" i="2" s="1"/>
  <c r="N176" i="2" l="1"/>
  <c r="H177" i="2" l="1"/>
  <c r="R177" i="2" s="1"/>
  <c r="I177" i="2" l="1"/>
  <c r="G178" i="2" s="1"/>
  <c r="Q178" i="2" s="1"/>
  <c r="N177" i="2" l="1"/>
  <c r="H178" i="2" l="1"/>
  <c r="R178" i="2" s="1"/>
  <c r="I178" i="2" l="1"/>
  <c r="G179" i="2" s="1"/>
  <c r="Q179" i="2" s="1"/>
  <c r="N178" i="2" l="1"/>
  <c r="H179" i="2" l="1"/>
  <c r="R179" i="2" s="1"/>
  <c r="I179" i="2" l="1"/>
  <c r="G180" i="2" s="1"/>
  <c r="Q180" i="2" s="1"/>
  <c r="N179" i="2" l="1"/>
  <c r="H180" i="2" l="1"/>
  <c r="R180" i="2" s="1"/>
  <c r="I180" i="2" l="1"/>
  <c r="G181" i="2" s="1"/>
  <c r="Q181" i="2" s="1"/>
  <c r="N180" i="2" l="1"/>
  <c r="H181" i="2" l="1"/>
  <c r="R181" i="2" s="1"/>
  <c r="I181" i="2" l="1"/>
  <c r="G182" i="2" s="1"/>
  <c r="Q182" i="2" s="1"/>
  <c r="N181" i="2" l="1"/>
  <c r="H182" i="2" l="1"/>
  <c r="R182" i="2" s="1"/>
  <c r="I182" i="2" l="1"/>
  <c r="G183" i="2" s="1"/>
  <c r="Q183" i="2" s="1"/>
  <c r="N182" i="2" l="1"/>
  <c r="H183" i="2" l="1"/>
  <c r="R183" i="2" s="1"/>
  <c r="I183" i="2" l="1"/>
  <c r="G184" i="2" s="1"/>
  <c r="Q184" i="2" s="1"/>
  <c r="N183" i="2" l="1"/>
  <c r="H184" i="2" l="1"/>
  <c r="R184" i="2" s="1"/>
  <c r="I184" i="2" l="1"/>
  <c r="G185" i="2" l="1"/>
  <c r="Q185" i="2" s="1"/>
  <c r="N184" i="2"/>
  <c r="H185" i="2" l="1"/>
  <c r="R185" i="2" s="1"/>
  <c r="I185" i="2" l="1"/>
  <c r="G186" i="2" s="1"/>
  <c r="Q186" i="2" s="1"/>
  <c r="N185" i="2" l="1"/>
  <c r="H186" i="2"/>
  <c r="R186" i="2" s="1"/>
  <c r="I186" i="2" l="1"/>
  <c r="G187" i="2" s="1"/>
  <c r="Q187" i="2" s="1"/>
  <c r="N186" i="2" l="1"/>
  <c r="H187" i="2" l="1"/>
  <c r="R187" i="2" s="1"/>
  <c r="I187" i="2" l="1"/>
  <c r="G188" i="2" s="1"/>
  <c r="Q188" i="2" s="1"/>
  <c r="N187" i="2" l="1"/>
  <c r="H188" i="2" l="1"/>
  <c r="R188" i="2" s="1"/>
  <c r="I188" i="2" l="1"/>
  <c r="G189" i="2" s="1"/>
  <c r="Q189" i="2" s="1"/>
  <c r="N188" i="2" l="1"/>
  <c r="H189" i="2" l="1"/>
  <c r="R189" i="2" s="1"/>
  <c r="I189" i="2" l="1"/>
  <c r="G190" i="2" s="1"/>
  <c r="Q190" i="2" s="1"/>
  <c r="N189" i="2" l="1"/>
  <c r="H190" i="2" l="1"/>
  <c r="R190" i="2" s="1"/>
  <c r="I190" i="2" l="1"/>
  <c r="G191" i="2" s="1"/>
  <c r="Q191" i="2" s="1"/>
  <c r="N190" i="2" l="1"/>
  <c r="H191" i="2" l="1"/>
  <c r="R191" i="2" s="1"/>
  <c r="I191" i="2" l="1"/>
  <c r="G192" i="2" s="1"/>
  <c r="Q192" i="2" s="1"/>
  <c r="N191" i="2" l="1"/>
  <c r="H192" i="2" l="1"/>
  <c r="R192" i="2" s="1"/>
  <c r="I192" i="2" l="1"/>
  <c r="G193" i="2" s="1"/>
  <c r="Q193" i="2" s="1"/>
  <c r="N192" i="2" l="1"/>
  <c r="H193" i="2" l="1"/>
  <c r="R193" i="2" s="1"/>
  <c r="I193" i="2" l="1"/>
  <c r="G194" i="2" s="1"/>
  <c r="Q194" i="2" s="1"/>
  <c r="N193" i="2" l="1"/>
  <c r="H194" i="2" l="1"/>
  <c r="R194" i="2" s="1"/>
  <c r="I194" i="2" l="1"/>
  <c r="G195" i="2" s="1"/>
  <c r="Q195" i="2" s="1"/>
  <c r="N194" i="2" l="1"/>
  <c r="H195" i="2" l="1"/>
  <c r="R195" i="2" s="1"/>
  <c r="I195" i="2" l="1"/>
  <c r="G196" i="2" s="1"/>
  <c r="Q196" i="2" s="1"/>
  <c r="N195" i="2" l="1"/>
  <c r="H196" i="2" l="1"/>
  <c r="R196" i="2" s="1"/>
  <c r="I196" i="2" l="1"/>
  <c r="G197" i="2" l="1"/>
  <c r="Q197" i="2" s="1"/>
  <c r="N196" i="2"/>
  <c r="H197" i="2" l="1"/>
  <c r="R197" i="2" s="1"/>
  <c r="I197" i="2" l="1"/>
  <c r="G198" i="2" s="1"/>
  <c r="Q198" i="2" s="1"/>
  <c r="N197" i="2" l="1"/>
  <c r="F198" i="2"/>
  <c r="E198" i="2" s="1"/>
  <c r="H198" i="2" l="1"/>
  <c r="R198" i="2" s="1"/>
  <c r="F199" i="2"/>
  <c r="F200" i="2" s="1"/>
  <c r="I198" i="2" l="1"/>
  <c r="G199" i="2" s="1"/>
  <c r="Q199" i="2" s="1"/>
  <c r="E199" i="2"/>
  <c r="E200" i="2"/>
  <c r="F201" i="2"/>
  <c r="N198" i="2" l="1"/>
  <c r="H199" i="2"/>
  <c r="R199" i="2" s="1"/>
  <c r="E201" i="2"/>
  <c r="F202" i="2"/>
  <c r="E202" i="2" l="1"/>
  <c r="F203" i="2"/>
  <c r="I199" i="2"/>
  <c r="G200" i="2" s="1"/>
  <c r="Q200" i="2" s="1"/>
  <c r="M221" i="2" l="1"/>
  <c r="J227" i="2"/>
  <c r="J233" i="2" s="1"/>
  <c r="N199" i="2"/>
  <c r="E203" i="2"/>
  <c r="F204" i="2"/>
  <c r="M222" i="2" l="1"/>
  <c r="M223" i="2" s="1"/>
  <c r="M224" i="2" s="1"/>
  <c r="M225" i="2" s="1"/>
  <c r="M226" i="2" s="1"/>
  <c r="K227" i="2"/>
  <c r="L227" i="2" s="1"/>
  <c r="M227" i="2" s="1"/>
  <c r="K233" i="2" s="1"/>
  <c r="L233" i="2" s="1"/>
  <c r="E204" i="2"/>
  <c r="F205" i="2"/>
  <c r="H200" i="2"/>
  <c r="R200" i="2" s="1"/>
  <c r="M228" i="2" l="1"/>
  <c r="M229" i="2" s="1"/>
  <c r="M230" i="2" s="1"/>
  <c r="M231" i="2" s="1"/>
  <c r="M232" i="2" s="1"/>
  <c r="I200" i="2"/>
  <c r="G201" i="2" s="1"/>
  <c r="Q201" i="2" s="1"/>
  <c r="E205" i="2"/>
  <c r="F206" i="2"/>
  <c r="N200" i="2" l="1"/>
  <c r="E206" i="2"/>
  <c r="F207" i="2"/>
  <c r="E207" i="2" l="1"/>
  <c r="F208" i="2"/>
  <c r="F209" i="2" s="1"/>
  <c r="H201" i="2"/>
  <c r="R201" i="2" s="1"/>
  <c r="I201" i="2" l="1"/>
  <c r="G202" i="2" s="1"/>
  <c r="Q202" i="2" s="1"/>
  <c r="E208" i="2"/>
  <c r="E209" i="2" l="1"/>
  <c r="F210" i="2"/>
  <c r="N201" i="2"/>
  <c r="E210" i="2" l="1"/>
  <c r="F211" i="2"/>
  <c r="H202" i="2"/>
  <c r="R202" i="2" s="1"/>
  <c r="I202" i="2" l="1"/>
  <c r="G203" i="2" s="1"/>
  <c r="Q203" i="2" s="1"/>
  <c r="F212" i="2"/>
  <c r="E211" i="2"/>
  <c r="F213" i="2" l="1"/>
  <c r="E212" i="2"/>
  <c r="N202" i="2"/>
  <c r="H203" i="2" l="1"/>
  <c r="R203" i="2" s="1"/>
  <c r="E213" i="2"/>
  <c r="F214" i="2"/>
  <c r="E214" i="2" l="1"/>
  <c r="F215" i="2"/>
  <c r="I203" i="2"/>
  <c r="G204" i="2" s="1"/>
  <c r="Q204" i="2" s="1"/>
  <c r="M233" i="2" l="1"/>
  <c r="J239" i="2"/>
  <c r="J245" i="2" s="1"/>
  <c r="N203" i="2"/>
  <c r="E215" i="2"/>
  <c r="F216" i="2"/>
  <c r="M234" i="2" l="1"/>
  <c r="M235" i="2" s="1"/>
  <c r="M236" i="2" s="1"/>
  <c r="M237" i="2" s="1"/>
  <c r="M238" i="2" s="1"/>
  <c r="K239" i="2"/>
  <c r="L239" i="2" s="1"/>
  <c r="M239" i="2" s="1"/>
  <c r="K245" i="2" s="1"/>
  <c r="L245" i="2" s="1"/>
  <c r="H204" i="2"/>
  <c r="R204" i="2" s="1"/>
  <c r="E216" i="2"/>
  <c r="F217" i="2"/>
  <c r="M240" i="2" l="1"/>
  <c r="M241" i="2" s="1"/>
  <c r="M242" i="2" s="1"/>
  <c r="M243" i="2" s="1"/>
  <c r="M244" i="2" s="1"/>
  <c r="E217" i="2"/>
  <c r="F218" i="2"/>
  <c r="I204" i="2"/>
  <c r="G205" i="2" s="1"/>
  <c r="Q205" i="2" s="1"/>
  <c r="N204" i="2" l="1"/>
  <c r="F219" i="2"/>
  <c r="E218" i="2"/>
  <c r="H205" i="2" l="1"/>
  <c r="R205" i="2" s="1"/>
  <c r="F220" i="2"/>
  <c r="F221" i="2" s="1"/>
  <c r="E219" i="2"/>
  <c r="E220" i="2" l="1"/>
  <c r="I205" i="2"/>
  <c r="G206" i="2" s="1"/>
  <c r="Q206" i="2" s="1"/>
  <c r="N205" i="2" l="1"/>
  <c r="F222" i="2"/>
  <c r="E221" i="2"/>
  <c r="F223" i="2" l="1"/>
  <c r="E222" i="2"/>
  <c r="H206" i="2"/>
  <c r="R206" i="2" s="1"/>
  <c r="I206" i="2" l="1"/>
  <c r="G207" i="2" s="1"/>
  <c r="Q207" i="2" s="1"/>
  <c r="E223" i="2"/>
  <c r="F224" i="2"/>
  <c r="E224" i="2" l="1"/>
  <c r="F225" i="2"/>
  <c r="N206" i="2"/>
  <c r="H207" i="2" l="1"/>
  <c r="R207" i="2" s="1"/>
  <c r="E225" i="2"/>
  <c r="F226" i="2"/>
  <c r="E226" i="2" l="1"/>
  <c r="F227" i="2"/>
  <c r="I207" i="2"/>
  <c r="G208" i="2" s="1"/>
  <c r="Q208" i="2" s="1"/>
  <c r="M245" i="2" l="1"/>
  <c r="J251" i="2"/>
  <c r="E227" i="2"/>
  <c r="F228" i="2"/>
  <c r="N207" i="2"/>
  <c r="M246" i="2" l="1"/>
  <c r="M247" i="2" s="1"/>
  <c r="M248" i="2" s="1"/>
  <c r="M249" i="2" s="1"/>
  <c r="M250" i="2" s="1"/>
  <c r="K251" i="2"/>
  <c r="L251" i="2" s="1"/>
  <c r="M251" i="2" s="1"/>
  <c r="K257" i="2" s="1"/>
  <c r="E228" i="2"/>
  <c r="F229" i="2"/>
  <c r="H208" i="2"/>
  <c r="R208" i="2" s="1"/>
  <c r="M252" i="2" l="1"/>
  <c r="M253" i="2" s="1"/>
  <c r="M254" i="2" s="1"/>
  <c r="M255" i="2" s="1"/>
  <c r="M256" i="2" s="1"/>
  <c r="J257" i="2" s="1"/>
  <c r="F230" i="2"/>
  <c r="E229" i="2"/>
  <c r="I208" i="2"/>
  <c r="L257" i="2" l="1"/>
  <c r="G209" i="2"/>
  <c r="Q209" i="2" s="1"/>
  <c r="N208" i="2"/>
  <c r="E230" i="2"/>
  <c r="F231" i="2"/>
  <c r="H209" i="2" l="1"/>
  <c r="R209" i="2" s="1"/>
  <c r="E231" i="2"/>
  <c r="F232" i="2"/>
  <c r="F233" i="2" s="1"/>
  <c r="I209" i="2" l="1"/>
  <c r="G210" i="2" s="1"/>
  <c r="Q210" i="2" s="1"/>
  <c r="E232" i="2"/>
  <c r="N209" i="2" l="1"/>
  <c r="F234" i="2"/>
  <c r="E233" i="2"/>
  <c r="E234" i="2" l="1"/>
  <c r="F235" i="2"/>
  <c r="H210" i="2"/>
  <c r="R210" i="2" s="1"/>
  <c r="E235" i="2" l="1"/>
  <c r="F236" i="2"/>
  <c r="I210" i="2"/>
  <c r="G211" i="2" s="1"/>
  <c r="Q211" i="2" s="1"/>
  <c r="E236" i="2" l="1"/>
  <c r="F237" i="2"/>
  <c r="N210" i="2"/>
  <c r="H211" i="2" l="1"/>
  <c r="R211" i="2" s="1"/>
  <c r="F238" i="2"/>
  <c r="E237" i="2"/>
  <c r="E238" i="2" l="1"/>
  <c r="F239" i="2"/>
  <c r="I211" i="2"/>
  <c r="G212" i="2" s="1"/>
  <c r="Q212" i="2" s="1"/>
  <c r="M257" i="2" l="1"/>
  <c r="N211" i="2"/>
  <c r="E239" i="2"/>
  <c r="F240" i="2"/>
  <c r="J263" i="2" l="1"/>
  <c r="J269" i="2" s="1"/>
  <c r="K263" i="2"/>
  <c r="M258" i="2"/>
  <c r="M259" i="2" s="1"/>
  <c r="M260" i="2" s="1"/>
  <c r="M261" i="2" s="1"/>
  <c r="M262" i="2" s="1"/>
  <c r="H212" i="2"/>
  <c r="R212" i="2" s="1"/>
  <c r="E240" i="2"/>
  <c r="F241" i="2"/>
  <c r="L263" i="2" l="1"/>
  <c r="M263" i="2" s="1"/>
  <c r="K269" i="2" s="1"/>
  <c r="L269" i="2" s="1"/>
  <c r="E241" i="2"/>
  <c r="F242" i="2"/>
  <c r="I212" i="2"/>
  <c r="G213" i="2" s="1"/>
  <c r="Q213" i="2" s="1"/>
  <c r="M264" i="2" l="1"/>
  <c r="M265" i="2" s="1"/>
  <c r="M266" i="2" s="1"/>
  <c r="M267" i="2" s="1"/>
  <c r="M268" i="2" s="1"/>
  <c r="F243" i="2"/>
  <c r="E242" i="2"/>
  <c r="N212" i="2"/>
  <c r="H213" i="2" l="1"/>
  <c r="R213" i="2" s="1"/>
  <c r="E243" i="2"/>
  <c r="F244" i="2"/>
  <c r="F245" i="2" s="1"/>
  <c r="E244" i="2" l="1"/>
  <c r="I213" i="2"/>
  <c r="G214" i="2" s="1"/>
  <c r="Q214" i="2" s="1"/>
  <c r="N213" i="2" l="1"/>
  <c r="E245" i="2"/>
  <c r="F246" i="2"/>
  <c r="F247" i="2" l="1"/>
  <c r="E246" i="2"/>
  <c r="H214" i="2"/>
  <c r="R214" i="2" s="1"/>
  <c r="I214" i="2" l="1"/>
  <c r="G215" i="2" s="1"/>
  <c r="Q215" i="2" s="1"/>
  <c r="F248" i="2"/>
  <c r="E247" i="2"/>
  <c r="F249" i="2" l="1"/>
  <c r="E248" i="2"/>
  <c r="N214" i="2"/>
  <c r="H215" i="2" l="1"/>
  <c r="R215" i="2" s="1"/>
  <c r="E249" i="2"/>
  <c r="F250" i="2"/>
  <c r="E250" i="2" l="1"/>
  <c r="F251" i="2"/>
  <c r="I215" i="2"/>
  <c r="G216" i="2" s="1"/>
  <c r="Q216" i="2" s="1"/>
  <c r="M269" i="2" l="1"/>
  <c r="J275" i="2"/>
  <c r="J281" i="2" s="1"/>
  <c r="E251" i="2"/>
  <c r="F252" i="2"/>
  <c r="N215" i="2"/>
  <c r="K275" i="2" l="1"/>
  <c r="L275" i="2" s="1"/>
  <c r="M275" i="2" s="1"/>
  <c r="K281" i="2" s="1"/>
  <c r="L281" i="2" s="1"/>
  <c r="M270" i="2"/>
  <c r="M271" i="2" s="1"/>
  <c r="M272" i="2" s="1"/>
  <c r="M273" i="2" s="1"/>
  <c r="M274" i="2" s="1"/>
  <c r="H216" i="2"/>
  <c r="R216" i="2" s="1"/>
  <c r="E252" i="2"/>
  <c r="F253" i="2"/>
  <c r="M276" i="2" l="1"/>
  <c r="M277" i="2" s="1"/>
  <c r="M278" i="2" s="1"/>
  <c r="M279" i="2" s="1"/>
  <c r="M280" i="2" s="1"/>
  <c r="F254" i="2"/>
  <c r="E253" i="2"/>
  <c r="I216" i="2"/>
  <c r="G217" i="2" s="1"/>
  <c r="Q217" i="2" s="1"/>
  <c r="F255" i="2" l="1"/>
  <c r="E254" i="2"/>
  <c r="N216" i="2"/>
  <c r="H217" i="2" l="1"/>
  <c r="R217" i="2" s="1"/>
  <c r="F256" i="2"/>
  <c r="E255" i="2"/>
  <c r="I217" i="2" l="1"/>
  <c r="G218" i="2" s="1"/>
  <c r="Q218" i="2" s="1"/>
  <c r="E256" i="2"/>
  <c r="N217" i="2" l="1"/>
  <c r="H218" i="2" l="1"/>
  <c r="R218" i="2" s="1"/>
  <c r="I218" i="2" l="1"/>
  <c r="G219" i="2" s="1"/>
  <c r="Q219" i="2" s="1"/>
  <c r="N218" i="2" l="1"/>
  <c r="H219" i="2" l="1"/>
  <c r="R219" i="2" s="1"/>
  <c r="I219" i="2" l="1"/>
  <c r="G220" i="2" s="1"/>
  <c r="Q220" i="2" s="1"/>
  <c r="N219" i="2" l="1"/>
  <c r="H220" i="2" l="1"/>
  <c r="R220" i="2" s="1"/>
  <c r="I220" i="2" l="1"/>
  <c r="G221" i="2" l="1"/>
  <c r="Q221" i="2" s="1"/>
  <c r="N220" i="2"/>
  <c r="H221" i="2" l="1"/>
  <c r="R221" i="2" s="1"/>
  <c r="I221" i="2" l="1"/>
  <c r="G222" i="2" s="1"/>
  <c r="Q222" i="2" s="1"/>
  <c r="N221" i="2" l="1"/>
  <c r="H222" i="2"/>
  <c r="R222" i="2" s="1"/>
  <c r="I222" i="2" l="1"/>
  <c r="G223" i="2" s="1"/>
  <c r="Q223" i="2" s="1"/>
  <c r="N222" i="2" l="1"/>
  <c r="H223" i="2" l="1"/>
  <c r="R223" i="2" s="1"/>
  <c r="I223" i="2" l="1"/>
  <c r="G224" i="2" s="1"/>
  <c r="Q224" i="2" s="1"/>
  <c r="N223" i="2" l="1"/>
  <c r="H224" i="2" l="1"/>
  <c r="R224" i="2" s="1"/>
  <c r="I224" i="2" l="1"/>
  <c r="G225" i="2" s="1"/>
  <c r="Q225" i="2" s="1"/>
  <c r="N224" i="2" l="1"/>
  <c r="H225" i="2" l="1"/>
  <c r="R225" i="2" s="1"/>
  <c r="I225" i="2" l="1"/>
  <c r="G226" i="2" s="1"/>
  <c r="Q226" i="2" s="1"/>
  <c r="N225" i="2" l="1"/>
  <c r="H226" i="2" l="1"/>
  <c r="R226" i="2" s="1"/>
  <c r="I226" i="2" l="1"/>
  <c r="G227" i="2" s="1"/>
  <c r="Q227" i="2" s="1"/>
  <c r="N226" i="2" l="1"/>
  <c r="H227" i="2" l="1"/>
  <c r="R227" i="2" s="1"/>
  <c r="I227" i="2" l="1"/>
  <c r="G228" i="2" s="1"/>
  <c r="Q228" i="2" s="1"/>
  <c r="N227" i="2" l="1"/>
  <c r="H228" i="2" l="1"/>
  <c r="R228" i="2" s="1"/>
  <c r="I228" i="2" l="1"/>
  <c r="G229" i="2" s="1"/>
  <c r="Q229" i="2" s="1"/>
  <c r="N228" i="2" l="1"/>
  <c r="H229" i="2" l="1"/>
  <c r="R229" i="2" s="1"/>
  <c r="I229" i="2" l="1"/>
  <c r="G230" i="2" s="1"/>
  <c r="Q230" i="2" s="1"/>
  <c r="N229" i="2" l="1"/>
  <c r="H230" i="2" l="1"/>
  <c r="R230" i="2" s="1"/>
  <c r="I230" i="2" l="1"/>
  <c r="G231" i="2" s="1"/>
  <c r="Q231" i="2" s="1"/>
  <c r="N230" i="2" l="1"/>
  <c r="H231" i="2" l="1"/>
  <c r="R231" i="2" s="1"/>
  <c r="I231" i="2" l="1"/>
  <c r="G232" i="2" s="1"/>
  <c r="Q232" i="2" s="1"/>
  <c r="N231" i="2" l="1"/>
  <c r="H232" i="2" l="1"/>
  <c r="R232" i="2" s="1"/>
  <c r="I232" i="2" l="1"/>
  <c r="G233" i="2" l="1"/>
  <c r="Q233" i="2" s="1"/>
  <c r="N232" i="2"/>
  <c r="H233" i="2" l="1"/>
  <c r="R233" i="2" s="1"/>
  <c r="I233" i="2" l="1"/>
  <c r="G234" i="2" s="1"/>
  <c r="Q234" i="2" s="1"/>
  <c r="N233" i="2" l="1"/>
  <c r="H234" i="2"/>
  <c r="R234" i="2" s="1"/>
  <c r="I234" i="2" l="1"/>
  <c r="G235" i="2" s="1"/>
  <c r="Q235" i="2" s="1"/>
  <c r="N234" i="2" l="1"/>
  <c r="H235" i="2" l="1"/>
  <c r="R235" i="2" s="1"/>
  <c r="I235" i="2" l="1"/>
  <c r="G236" i="2" s="1"/>
  <c r="Q236" i="2" s="1"/>
  <c r="N235" i="2" l="1"/>
  <c r="H236" i="2" l="1"/>
  <c r="R236" i="2" s="1"/>
  <c r="I236" i="2" l="1"/>
  <c r="G237" i="2" s="1"/>
  <c r="Q237" i="2" s="1"/>
  <c r="N236" i="2" l="1"/>
  <c r="H237" i="2" l="1"/>
  <c r="R237" i="2" s="1"/>
  <c r="I237" i="2" l="1"/>
  <c r="G238" i="2" s="1"/>
  <c r="Q238" i="2" s="1"/>
  <c r="N237" i="2" l="1"/>
  <c r="H238" i="2" l="1"/>
  <c r="R238" i="2" s="1"/>
  <c r="I238" i="2" l="1"/>
  <c r="G239" i="2" s="1"/>
  <c r="Q239" i="2" s="1"/>
  <c r="N238" i="2" l="1"/>
  <c r="H239" i="2" l="1"/>
  <c r="R239" i="2" s="1"/>
  <c r="I239" i="2" l="1"/>
  <c r="G240" i="2" s="1"/>
  <c r="Q240" i="2" s="1"/>
  <c r="N239" i="2" l="1"/>
  <c r="H240" i="2" l="1"/>
  <c r="R240" i="2" s="1"/>
  <c r="I240" i="2" l="1"/>
  <c r="G241" i="2" s="1"/>
  <c r="Q241" i="2" s="1"/>
  <c r="N240" i="2" l="1"/>
  <c r="H241" i="2" l="1"/>
  <c r="R241" i="2" s="1"/>
  <c r="I241" i="2" l="1"/>
  <c r="G242" i="2" s="1"/>
  <c r="Q242" i="2" s="1"/>
  <c r="N241" i="2" l="1"/>
  <c r="H242" i="2" l="1"/>
  <c r="R242" i="2" s="1"/>
  <c r="I242" i="2" l="1"/>
  <c r="G243" i="2" s="1"/>
  <c r="Q243" i="2" s="1"/>
  <c r="N242" i="2" l="1"/>
  <c r="H243" i="2" l="1"/>
  <c r="R243" i="2" s="1"/>
  <c r="I243" i="2" l="1"/>
  <c r="G244" i="2" s="1"/>
  <c r="Q244" i="2" s="1"/>
  <c r="N243" i="2" l="1"/>
  <c r="H244" i="2" l="1"/>
  <c r="R244" i="2" s="1"/>
  <c r="I244" i="2" l="1"/>
  <c r="G245" i="2" l="1"/>
  <c r="Q245" i="2" s="1"/>
  <c r="N244" i="2"/>
  <c r="H245" i="2" l="1"/>
  <c r="R245" i="2" s="1"/>
  <c r="I245" i="2" l="1"/>
  <c r="G246" i="2" s="1"/>
  <c r="Q246" i="2" s="1"/>
  <c r="N245" i="2" l="1"/>
  <c r="H246" i="2"/>
  <c r="R246" i="2" s="1"/>
  <c r="I246" i="2" l="1"/>
  <c r="G247" i="2" s="1"/>
  <c r="Q247" i="2" s="1"/>
  <c r="N246" i="2" l="1"/>
  <c r="H247" i="2" l="1"/>
  <c r="R247" i="2" s="1"/>
  <c r="I247" i="2" l="1"/>
  <c r="G248" i="2" s="1"/>
  <c r="Q248" i="2" s="1"/>
  <c r="N247" i="2" l="1"/>
  <c r="H248" i="2" l="1"/>
  <c r="R248" i="2" s="1"/>
  <c r="I248" i="2" l="1"/>
  <c r="G249" i="2" s="1"/>
  <c r="Q249" i="2" s="1"/>
  <c r="N248" i="2" l="1"/>
  <c r="H249" i="2" l="1"/>
  <c r="R249" i="2" s="1"/>
  <c r="I249" i="2" l="1"/>
  <c r="G250" i="2" s="1"/>
  <c r="Q250" i="2" s="1"/>
  <c r="N249" i="2" l="1"/>
  <c r="H250" i="2" l="1"/>
  <c r="R250" i="2" s="1"/>
  <c r="I250" i="2" l="1"/>
  <c r="G251" i="2" s="1"/>
  <c r="Q251" i="2" s="1"/>
  <c r="N250" i="2" l="1"/>
  <c r="H251" i="2" l="1"/>
  <c r="R251" i="2" s="1"/>
  <c r="I251" i="2" l="1"/>
  <c r="G252" i="2" s="1"/>
  <c r="Q252" i="2" s="1"/>
  <c r="N251" i="2" l="1"/>
  <c r="H252" i="2" l="1"/>
  <c r="R252" i="2" s="1"/>
  <c r="I252" i="2" l="1"/>
  <c r="G253" i="2" s="1"/>
  <c r="Q253" i="2" s="1"/>
  <c r="N252" i="2" l="1"/>
  <c r="H253" i="2" l="1"/>
  <c r="R253" i="2" s="1"/>
  <c r="I253" i="2" l="1"/>
  <c r="G254" i="2" s="1"/>
  <c r="Q254" i="2" s="1"/>
  <c r="N253" i="2" l="1"/>
  <c r="H254" i="2" l="1"/>
  <c r="R254" i="2" s="1"/>
  <c r="I254" i="2" l="1"/>
  <c r="G255" i="2" s="1"/>
  <c r="Q255" i="2" s="1"/>
  <c r="N254" i="2" l="1"/>
  <c r="H255" i="2" l="1"/>
  <c r="R255" i="2" s="1"/>
  <c r="I255" i="2" l="1"/>
  <c r="G256" i="2" s="1"/>
  <c r="Q256" i="2" s="1"/>
  <c r="N255" i="2" l="1"/>
  <c r="H256" i="2" l="1"/>
  <c r="R256" i="2" s="1"/>
  <c r="I256" i="2" l="1"/>
  <c r="G257" i="2" l="1"/>
  <c r="Q257" i="2" s="1"/>
  <c r="N256" i="2"/>
  <c r="F257" i="2" l="1"/>
  <c r="E257" i="2" s="1"/>
  <c r="H257" i="2" l="1"/>
  <c r="R257" i="2" s="1"/>
  <c r="I257" i="2" l="1"/>
  <c r="G258" i="2" s="1"/>
  <c r="Q258" i="2" s="1"/>
  <c r="F258" i="2" l="1"/>
  <c r="H258" i="2" s="1"/>
  <c r="R258" i="2" s="1"/>
  <c r="N257" i="2"/>
  <c r="E258" i="2" l="1"/>
  <c r="I258" i="2"/>
  <c r="G259" i="2" s="1"/>
  <c r="Q259" i="2" s="1"/>
  <c r="F259" i="2"/>
  <c r="E259" i="2" s="1"/>
  <c r="F260" i="2" l="1"/>
  <c r="F261" i="2" s="1"/>
  <c r="E261" i="2" s="1"/>
  <c r="N258" i="2"/>
  <c r="H259" i="2"/>
  <c r="R259" i="2" s="1"/>
  <c r="F262" i="2" l="1"/>
  <c r="E262" i="2" s="1"/>
  <c r="E260" i="2"/>
  <c r="I259" i="2"/>
  <c r="G260" i="2" s="1"/>
  <c r="Q260" i="2" s="1"/>
  <c r="F263" i="2" l="1"/>
  <c r="E263" i="2" s="1"/>
  <c r="M281" i="2"/>
  <c r="J287" i="2"/>
  <c r="J293" i="2" s="1"/>
  <c r="N259" i="2"/>
  <c r="F264" i="2"/>
  <c r="M282" i="2" l="1"/>
  <c r="M283" i="2" s="1"/>
  <c r="M284" i="2" s="1"/>
  <c r="M285" i="2" s="1"/>
  <c r="M286" i="2" s="1"/>
  <c r="K287" i="2"/>
  <c r="L287" i="2" s="1"/>
  <c r="M287" i="2" s="1"/>
  <c r="K293" i="2" s="1"/>
  <c r="L293" i="2" s="1"/>
  <c r="E264" i="2"/>
  <c r="F265" i="2"/>
  <c r="H260" i="2"/>
  <c r="R260" i="2" s="1"/>
  <c r="M288" i="2" l="1"/>
  <c r="M289" i="2" s="1"/>
  <c r="M290" i="2" s="1"/>
  <c r="M291" i="2" s="1"/>
  <c r="M292" i="2" s="1"/>
  <c r="I260" i="2"/>
  <c r="G261" i="2" s="1"/>
  <c r="Q261" i="2" s="1"/>
  <c r="F266" i="2"/>
  <c r="E265" i="2"/>
  <c r="N260" i="2" l="1"/>
  <c r="F267" i="2"/>
  <c r="E266" i="2"/>
  <c r="H261" i="2" l="1"/>
  <c r="R261" i="2" s="1"/>
  <c r="F268" i="2"/>
  <c r="F269" i="2" s="1"/>
  <c r="E267" i="2"/>
  <c r="E268" i="2" l="1"/>
  <c r="I261" i="2"/>
  <c r="G262" i="2" s="1"/>
  <c r="Q262" i="2" s="1"/>
  <c r="N261" i="2" l="1"/>
  <c r="E269" i="2"/>
  <c r="F270" i="2"/>
  <c r="E270" i="2" l="1"/>
  <c r="F271" i="2"/>
  <c r="H262" i="2"/>
  <c r="R262" i="2" s="1"/>
  <c r="F272" i="2" l="1"/>
  <c r="E271" i="2"/>
  <c r="I262" i="2"/>
  <c r="G263" i="2" s="1"/>
  <c r="Q263" i="2" s="1"/>
  <c r="N262" i="2" l="1"/>
  <c r="F273" i="2"/>
  <c r="E272" i="2"/>
  <c r="E273" i="2" l="1"/>
  <c r="F274" i="2"/>
  <c r="H263" i="2"/>
  <c r="R263" i="2" s="1"/>
  <c r="E274" i="2" l="1"/>
  <c r="F275" i="2"/>
  <c r="I263" i="2"/>
  <c r="G264" i="2" s="1"/>
  <c r="Q264" i="2" s="1"/>
  <c r="M293" i="2" l="1"/>
  <c r="J299" i="2"/>
  <c r="J305" i="2" s="1"/>
  <c r="F276" i="2"/>
  <c r="E275" i="2"/>
  <c r="N263" i="2"/>
  <c r="K299" i="2" l="1"/>
  <c r="L299" i="2" s="1"/>
  <c r="M299" i="2" s="1"/>
  <c r="K305" i="2" s="1"/>
  <c r="L305" i="2" s="1"/>
  <c r="M294" i="2"/>
  <c r="M295" i="2" s="1"/>
  <c r="M296" i="2" s="1"/>
  <c r="M297" i="2" s="1"/>
  <c r="M298" i="2" s="1"/>
  <c r="H264" i="2"/>
  <c r="R264" i="2" s="1"/>
  <c r="F277" i="2"/>
  <c r="E276" i="2"/>
  <c r="M300" i="2" l="1"/>
  <c r="M301" i="2" s="1"/>
  <c r="M302" i="2" s="1"/>
  <c r="M303" i="2" s="1"/>
  <c r="M304" i="2" s="1"/>
  <c r="F278" i="2"/>
  <c r="E277" i="2"/>
  <c r="I264" i="2"/>
  <c r="G265" i="2" s="1"/>
  <c r="Q265" i="2" s="1"/>
  <c r="N264" i="2" l="1"/>
  <c r="E278" i="2"/>
  <c r="F279" i="2"/>
  <c r="F280" i="2" l="1"/>
  <c r="F281" i="2" s="1"/>
  <c r="E279" i="2"/>
  <c r="H265" i="2"/>
  <c r="R265" i="2" s="1"/>
  <c r="I265" i="2" l="1"/>
  <c r="G266" i="2" s="1"/>
  <c r="Q266" i="2" s="1"/>
  <c r="E280" i="2"/>
  <c r="F282" i="2" l="1"/>
  <c r="E281" i="2"/>
  <c r="N265" i="2"/>
  <c r="H266" i="2" l="1"/>
  <c r="R266" i="2" s="1"/>
  <c r="E282" i="2"/>
  <c r="F283" i="2"/>
  <c r="E283" i="2" l="1"/>
  <c r="F284" i="2"/>
  <c r="I266" i="2"/>
  <c r="G267" i="2" s="1"/>
  <c r="Q267" i="2" s="1"/>
  <c r="E284" i="2" l="1"/>
  <c r="F285" i="2"/>
  <c r="N266" i="2"/>
  <c r="E285" i="2" l="1"/>
  <c r="F286" i="2"/>
  <c r="H267" i="2"/>
  <c r="R267" i="2" s="1"/>
  <c r="F287" i="2" l="1"/>
  <c r="E286" i="2"/>
  <c r="I267" i="2"/>
  <c r="G268" i="2" s="1"/>
  <c r="Q268" i="2" s="1"/>
  <c r="M305" i="2" l="1"/>
  <c r="J311" i="2"/>
  <c r="N267" i="2"/>
  <c r="E287" i="2"/>
  <c r="F288" i="2"/>
  <c r="M306" i="2" l="1"/>
  <c r="M307" i="2" s="1"/>
  <c r="M308" i="2" s="1"/>
  <c r="M309" i="2" s="1"/>
  <c r="M310" i="2" s="1"/>
  <c r="K311" i="2"/>
  <c r="L311" i="2" s="1"/>
  <c r="M311" i="2" s="1"/>
  <c r="K317" i="2" s="1"/>
  <c r="H268" i="2"/>
  <c r="R268" i="2" s="1"/>
  <c r="E288" i="2"/>
  <c r="F289" i="2"/>
  <c r="M312" i="2" l="1"/>
  <c r="M313" i="2" s="1"/>
  <c r="M314" i="2" s="1"/>
  <c r="M315" i="2" s="1"/>
  <c r="M316" i="2" s="1"/>
  <c r="J317" i="2" s="1"/>
  <c r="F290" i="2"/>
  <c r="E289" i="2"/>
  <c r="I268" i="2"/>
  <c r="L317" i="2" l="1"/>
  <c r="G269" i="2"/>
  <c r="Q269" i="2" s="1"/>
  <c r="N268" i="2"/>
  <c r="F291" i="2"/>
  <c r="E290" i="2"/>
  <c r="H269" i="2" l="1"/>
  <c r="R269" i="2" s="1"/>
  <c r="F292" i="2"/>
  <c r="F293" i="2" s="1"/>
  <c r="E291" i="2"/>
  <c r="I269" i="2" l="1"/>
  <c r="G270" i="2" s="1"/>
  <c r="Q270" i="2" s="1"/>
  <c r="E292" i="2"/>
  <c r="E293" i="2" l="1"/>
  <c r="F294" i="2"/>
  <c r="N269" i="2"/>
  <c r="H270" i="2" l="1"/>
  <c r="R270" i="2" s="1"/>
  <c r="F295" i="2"/>
  <c r="E294" i="2"/>
  <c r="F296" i="2" l="1"/>
  <c r="E295" i="2"/>
  <c r="I270" i="2"/>
  <c r="G271" i="2" s="1"/>
  <c r="Q271" i="2" s="1"/>
  <c r="N270" i="2" l="1"/>
  <c r="F297" i="2"/>
  <c r="E296" i="2"/>
  <c r="E297" i="2" l="1"/>
  <c r="F298" i="2"/>
  <c r="H271" i="2"/>
  <c r="R271" i="2" s="1"/>
  <c r="E298" i="2" l="1"/>
  <c r="F299" i="2"/>
  <c r="I271" i="2"/>
  <c r="G272" i="2" s="1"/>
  <c r="Q272" i="2" s="1"/>
  <c r="M317" i="2" l="1"/>
  <c r="N271" i="2"/>
  <c r="E299" i="2"/>
  <c r="F300" i="2"/>
  <c r="M318" i="2" l="1"/>
  <c r="M319" i="2" s="1"/>
  <c r="M320" i="2" s="1"/>
  <c r="M321" i="2" s="1"/>
  <c r="M322" i="2" s="1"/>
  <c r="J323" i="2"/>
  <c r="J329" i="2" s="1"/>
  <c r="K323" i="2"/>
  <c r="H272" i="2"/>
  <c r="R272" i="2" s="1"/>
  <c r="E300" i="2"/>
  <c r="F301" i="2"/>
  <c r="L323" i="2" l="1"/>
  <c r="M323" i="2" s="1"/>
  <c r="K329" i="2" s="1"/>
  <c r="L329" i="2" s="1"/>
  <c r="F302" i="2"/>
  <c r="E301" i="2"/>
  <c r="I272" i="2"/>
  <c r="G273" i="2" s="1"/>
  <c r="Q273" i="2" s="1"/>
  <c r="M324" i="2" l="1"/>
  <c r="M325" i="2" s="1"/>
  <c r="M326" i="2" s="1"/>
  <c r="M327" i="2" s="1"/>
  <c r="M328" i="2" s="1"/>
  <c r="N272" i="2"/>
  <c r="F303" i="2"/>
  <c r="E302" i="2"/>
  <c r="H273" i="2" l="1"/>
  <c r="R273" i="2" s="1"/>
  <c r="F304" i="2"/>
  <c r="F305" i="2" s="1"/>
  <c r="E303" i="2"/>
  <c r="E304" i="2" l="1"/>
  <c r="I273" i="2"/>
  <c r="G274" i="2" s="1"/>
  <c r="Q274" i="2" s="1"/>
  <c r="N273" i="2" l="1"/>
  <c r="E305" i="2"/>
  <c r="F306" i="2"/>
  <c r="H274" i="2" l="1"/>
  <c r="R274" i="2" s="1"/>
  <c r="E306" i="2"/>
  <c r="F307" i="2"/>
  <c r="F308" i="2" l="1"/>
  <c r="E307" i="2"/>
  <c r="I274" i="2"/>
  <c r="G275" i="2" s="1"/>
  <c r="Q275" i="2" s="1"/>
  <c r="N274" i="2" l="1"/>
  <c r="F309" i="2"/>
  <c r="E308" i="2"/>
  <c r="H275" i="2" l="1"/>
  <c r="R275" i="2" s="1"/>
  <c r="E309" i="2"/>
  <c r="F310" i="2"/>
  <c r="E310" i="2" l="1"/>
  <c r="F311" i="2"/>
  <c r="I275" i="2"/>
  <c r="G276" i="2" s="1"/>
  <c r="Q276" i="2" s="1"/>
  <c r="M329" i="2" l="1"/>
  <c r="J335" i="2"/>
  <c r="J341" i="2" s="1"/>
  <c r="N275" i="2"/>
  <c r="E311" i="2"/>
  <c r="F312" i="2"/>
  <c r="M330" i="2" l="1"/>
  <c r="M331" i="2" s="1"/>
  <c r="M332" i="2" s="1"/>
  <c r="M333" i="2" s="1"/>
  <c r="M334" i="2" s="1"/>
  <c r="K335" i="2"/>
  <c r="L335" i="2" s="1"/>
  <c r="M335" i="2" s="1"/>
  <c r="K341" i="2" s="1"/>
  <c r="L341" i="2" s="1"/>
  <c r="H276" i="2"/>
  <c r="R276" i="2" s="1"/>
  <c r="F313" i="2"/>
  <c r="E312" i="2"/>
  <c r="M336" i="2" l="1"/>
  <c r="M337" i="2" s="1"/>
  <c r="M338" i="2" s="1"/>
  <c r="M339" i="2" s="1"/>
  <c r="M340" i="2" s="1"/>
  <c r="E313" i="2"/>
  <c r="F314" i="2"/>
  <c r="I276" i="2"/>
  <c r="G277" i="2" s="1"/>
  <c r="Q277" i="2" s="1"/>
  <c r="E314" i="2" l="1"/>
  <c r="F315" i="2"/>
  <c r="N276" i="2"/>
  <c r="F316" i="2" l="1"/>
  <c r="E315" i="2"/>
  <c r="H277" i="2"/>
  <c r="R277" i="2" s="1"/>
  <c r="I277" i="2" l="1"/>
  <c r="G278" i="2" s="1"/>
  <c r="Q278" i="2" s="1"/>
  <c r="E316" i="2"/>
  <c r="N277" i="2" l="1"/>
  <c r="H278" i="2" l="1"/>
  <c r="R278" i="2" s="1"/>
  <c r="I278" i="2" l="1"/>
  <c r="G279" i="2" s="1"/>
  <c r="Q279" i="2" s="1"/>
  <c r="N278" i="2" l="1"/>
  <c r="H279" i="2" l="1"/>
  <c r="R279" i="2" s="1"/>
  <c r="I279" i="2" l="1"/>
  <c r="G280" i="2" s="1"/>
  <c r="Q280" i="2" s="1"/>
  <c r="N279" i="2" l="1"/>
  <c r="H280" i="2" l="1"/>
  <c r="R280" i="2" s="1"/>
  <c r="I280" i="2" l="1"/>
  <c r="G281" i="2" l="1"/>
  <c r="Q281" i="2" s="1"/>
  <c r="N280" i="2"/>
  <c r="H281" i="2" l="1"/>
  <c r="R281" i="2" s="1"/>
  <c r="I281" i="2" l="1"/>
  <c r="G282" i="2" s="1"/>
  <c r="Q282" i="2" s="1"/>
  <c r="N281" i="2" l="1"/>
  <c r="H282" i="2"/>
  <c r="R282" i="2" s="1"/>
  <c r="I282" i="2" l="1"/>
  <c r="G283" i="2" s="1"/>
  <c r="Q283" i="2" s="1"/>
  <c r="N282" i="2" l="1"/>
  <c r="H283" i="2" l="1"/>
  <c r="R283" i="2" s="1"/>
  <c r="I283" i="2" l="1"/>
  <c r="G284" i="2" s="1"/>
  <c r="Q284" i="2" s="1"/>
  <c r="N283" i="2" l="1"/>
  <c r="H284" i="2" l="1"/>
  <c r="R284" i="2" s="1"/>
  <c r="I284" i="2" l="1"/>
  <c r="G285" i="2" s="1"/>
  <c r="Q285" i="2" s="1"/>
  <c r="N284" i="2" l="1"/>
  <c r="H285" i="2" l="1"/>
  <c r="R285" i="2" s="1"/>
  <c r="I285" i="2" l="1"/>
  <c r="G286" i="2" s="1"/>
  <c r="Q286" i="2" s="1"/>
  <c r="N285" i="2" l="1"/>
  <c r="H286" i="2" l="1"/>
  <c r="R286" i="2" s="1"/>
  <c r="I286" i="2" l="1"/>
  <c r="G287" i="2" s="1"/>
  <c r="Q287" i="2" s="1"/>
  <c r="N286" i="2" l="1"/>
  <c r="H287" i="2" l="1"/>
  <c r="R287" i="2" s="1"/>
  <c r="I287" i="2" l="1"/>
  <c r="G288" i="2" s="1"/>
  <c r="Q288" i="2" s="1"/>
  <c r="N287" i="2" l="1"/>
  <c r="H288" i="2" l="1"/>
  <c r="R288" i="2" s="1"/>
  <c r="I288" i="2" l="1"/>
  <c r="G289" i="2" s="1"/>
  <c r="Q289" i="2" s="1"/>
  <c r="N288" i="2" l="1"/>
  <c r="H289" i="2" l="1"/>
  <c r="R289" i="2" s="1"/>
  <c r="I289" i="2" l="1"/>
  <c r="G290" i="2" s="1"/>
  <c r="Q290" i="2" s="1"/>
  <c r="N289" i="2" l="1"/>
  <c r="H290" i="2" l="1"/>
  <c r="R290" i="2" s="1"/>
  <c r="I290" i="2" l="1"/>
  <c r="G291" i="2" s="1"/>
  <c r="Q291" i="2" s="1"/>
  <c r="N290" i="2" l="1"/>
  <c r="H291" i="2" l="1"/>
  <c r="R291" i="2" s="1"/>
  <c r="I291" i="2" l="1"/>
  <c r="G292" i="2" s="1"/>
  <c r="Q292" i="2" s="1"/>
  <c r="N291" i="2" l="1"/>
  <c r="H292" i="2" l="1"/>
  <c r="R292" i="2" s="1"/>
  <c r="I292" i="2" l="1"/>
  <c r="G293" i="2" l="1"/>
  <c r="Q293" i="2" s="1"/>
  <c r="N292" i="2"/>
  <c r="H293" i="2" l="1"/>
  <c r="R293" i="2" s="1"/>
  <c r="I293" i="2" l="1"/>
  <c r="G294" i="2" s="1"/>
  <c r="Q294" i="2" s="1"/>
  <c r="N293" i="2" l="1"/>
  <c r="H294" i="2"/>
  <c r="R294" i="2" s="1"/>
  <c r="I294" i="2" l="1"/>
  <c r="G295" i="2" s="1"/>
  <c r="Q295" i="2" s="1"/>
  <c r="N294" i="2" l="1"/>
  <c r="H295" i="2" l="1"/>
  <c r="R295" i="2" s="1"/>
  <c r="I295" i="2" l="1"/>
  <c r="G296" i="2" s="1"/>
  <c r="Q296" i="2" s="1"/>
  <c r="N295" i="2" l="1"/>
  <c r="H296" i="2" l="1"/>
  <c r="R296" i="2" s="1"/>
  <c r="I296" i="2" l="1"/>
  <c r="G297" i="2" s="1"/>
  <c r="Q297" i="2" s="1"/>
  <c r="N296" i="2" l="1"/>
  <c r="H297" i="2" l="1"/>
  <c r="R297" i="2" s="1"/>
  <c r="I297" i="2" l="1"/>
  <c r="G298" i="2" s="1"/>
  <c r="Q298" i="2" s="1"/>
  <c r="N297" i="2" l="1"/>
  <c r="H298" i="2" l="1"/>
  <c r="R298" i="2" s="1"/>
  <c r="I298" i="2" l="1"/>
  <c r="G299" i="2" s="1"/>
  <c r="Q299" i="2" s="1"/>
  <c r="N298" i="2" l="1"/>
  <c r="H299" i="2" l="1"/>
  <c r="R299" i="2" s="1"/>
  <c r="I299" i="2" l="1"/>
  <c r="G300" i="2" s="1"/>
  <c r="Q300" i="2" s="1"/>
  <c r="N299" i="2" l="1"/>
  <c r="H300" i="2" l="1"/>
  <c r="R300" i="2" s="1"/>
  <c r="I300" i="2" l="1"/>
  <c r="G301" i="2" s="1"/>
  <c r="Q301" i="2" s="1"/>
  <c r="N300" i="2" l="1"/>
  <c r="H301" i="2" l="1"/>
  <c r="R301" i="2" s="1"/>
  <c r="I301" i="2" l="1"/>
  <c r="G302" i="2" s="1"/>
  <c r="Q302" i="2" s="1"/>
  <c r="N301" i="2" l="1"/>
  <c r="H302" i="2" l="1"/>
  <c r="R302" i="2" s="1"/>
  <c r="I302" i="2" l="1"/>
  <c r="G303" i="2" s="1"/>
  <c r="Q303" i="2" s="1"/>
  <c r="N302" i="2" l="1"/>
  <c r="H303" i="2" l="1"/>
  <c r="R303" i="2" s="1"/>
  <c r="I303" i="2" l="1"/>
  <c r="G304" i="2" s="1"/>
  <c r="Q304" i="2" s="1"/>
  <c r="N303" i="2" l="1"/>
  <c r="H304" i="2" l="1"/>
  <c r="R304" i="2" s="1"/>
  <c r="I304" i="2" l="1"/>
  <c r="G305" i="2" l="1"/>
  <c r="Q305" i="2" s="1"/>
  <c r="N304" i="2"/>
  <c r="H305" i="2" l="1"/>
  <c r="R305" i="2" s="1"/>
  <c r="I305" i="2" l="1"/>
  <c r="G306" i="2" s="1"/>
  <c r="Q306" i="2" s="1"/>
  <c r="N305" i="2" l="1"/>
  <c r="H306" i="2"/>
  <c r="R306" i="2" s="1"/>
  <c r="I306" i="2" l="1"/>
  <c r="G307" i="2" s="1"/>
  <c r="Q307" i="2" s="1"/>
  <c r="N306" i="2" l="1"/>
  <c r="H307" i="2" l="1"/>
  <c r="R307" i="2" s="1"/>
  <c r="I307" i="2" l="1"/>
  <c r="G308" i="2" s="1"/>
  <c r="Q308" i="2" s="1"/>
  <c r="N307" i="2" l="1"/>
  <c r="H308" i="2" l="1"/>
  <c r="R308" i="2" s="1"/>
  <c r="I308" i="2" l="1"/>
  <c r="G309" i="2" s="1"/>
  <c r="Q309" i="2" s="1"/>
  <c r="N308" i="2" l="1"/>
  <c r="H309" i="2" l="1"/>
  <c r="R309" i="2" s="1"/>
  <c r="I309" i="2" l="1"/>
  <c r="G310" i="2" s="1"/>
  <c r="Q310" i="2" s="1"/>
  <c r="N309" i="2" l="1"/>
  <c r="H310" i="2" l="1"/>
  <c r="R310" i="2" s="1"/>
  <c r="I310" i="2" l="1"/>
  <c r="G311" i="2" s="1"/>
  <c r="Q311" i="2" s="1"/>
  <c r="N310" i="2" l="1"/>
  <c r="H311" i="2" l="1"/>
  <c r="R311" i="2" s="1"/>
  <c r="I311" i="2" l="1"/>
  <c r="G312" i="2" s="1"/>
  <c r="Q312" i="2" s="1"/>
  <c r="N311" i="2" l="1"/>
  <c r="H312" i="2" l="1"/>
  <c r="R312" i="2" s="1"/>
  <c r="I312" i="2" l="1"/>
  <c r="G313" i="2" s="1"/>
  <c r="Q313" i="2" s="1"/>
  <c r="N312" i="2" l="1"/>
  <c r="H313" i="2" l="1"/>
  <c r="R313" i="2" s="1"/>
  <c r="I313" i="2" l="1"/>
  <c r="G314" i="2" s="1"/>
  <c r="Q314" i="2" s="1"/>
  <c r="N313" i="2" l="1"/>
  <c r="H314" i="2" l="1"/>
  <c r="R314" i="2" s="1"/>
  <c r="I314" i="2" l="1"/>
  <c r="G315" i="2" s="1"/>
  <c r="Q315" i="2" s="1"/>
  <c r="N314" i="2" l="1"/>
  <c r="H315" i="2" l="1"/>
  <c r="R315" i="2" s="1"/>
  <c r="I315" i="2" l="1"/>
  <c r="G316" i="2" s="1"/>
  <c r="Q316" i="2" s="1"/>
  <c r="N315" i="2" l="1"/>
  <c r="H316" i="2" l="1"/>
  <c r="R316" i="2" s="1"/>
  <c r="I316" i="2" l="1"/>
  <c r="G317" i="2" l="1"/>
  <c r="Q317" i="2" s="1"/>
  <c r="N316" i="2"/>
  <c r="F317" i="2" l="1"/>
  <c r="E317" i="2" s="1"/>
  <c r="H317" i="2" l="1"/>
  <c r="R317" i="2" s="1"/>
  <c r="I317" i="2" l="1"/>
  <c r="G318" i="2" s="1"/>
  <c r="Q318" i="2" s="1"/>
  <c r="F318" i="2" l="1"/>
  <c r="H318" i="2" s="1"/>
  <c r="R318" i="2" s="1"/>
  <c r="N317" i="2"/>
  <c r="F319" i="2" l="1"/>
  <c r="E319" i="2" s="1"/>
  <c r="I318" i="2"/>
  <c r="G319" i="2" s="1"/>
  <c r="Q319" i="2" s="1"/>
  <c r="E318" i="2"/>
  <c r="F320" i="2" l="1"/>
  <c r="E320" i="2" s="1"/>
  <c r="N318" i="2"/>
  <c r="F321" i="2"/>
  <c r="E321" i="2" s="1"/>
  <c r="H319" i="2"/>
  <c r="R319" i="2" s="1"/>
  <c r="F322" i="2" l="1"/>
  <c r="E322" i="2" s="1"/>
  <c r="I319" i="2"/>
  <c r="G320" i="2" s="1"/>
  <c r="Q320" i="2" s="1"/>
  <c r="F323" i="2" l="1"/>
  <c r="E323" i="2" s="1"/>
  <c r="M341" i="2"/>
  <c r="J347" i="2"/>
  <c r="J353" i="2" s="1"/>
  <c r="N319" i="2"/>
  <c r="F324" i="2" l="1"/>
  <c r="K347" i="2"/>
  <c r="L347" i="2" s="1"/>
  <c r="M347" i="2" s="1"/>
  <c r="K353" i="2" s="1"/>
  <c r="L353" i="2" s="1"/>
  <c r="M342" i="2"/>
  <c r="M343" i="2" s="1"/>
  <c r="M344" i="2" s="1"/>
  <c r="M345" i="2" s="1"/>
  <c r="M346" i="2" s="1"/>
  <c r="H320" i="2"/>
  <c r="R320" i="2" s="1"/>
  <c r="F325" i="2"/>
  <c r="E324" i="2"/>
  <c r="M348" i="2" l="1"/>
  <c r="M349" i="2" s="1"/>
  <c r="M350" i="2" s="1"/>
  <c r="M351" i="2" s="1"/>
  <c r="M352" i="2" s="1"/>
  <c r="F326" i="2"/>
  <c r="E325" i="2"/>
  <c r="I320" i="2"/>
  <c r="G321" i="2" s="1"/>
  <c r="Q321" i="2" s="1"/>
  <c r="N320" i="2" l="1"/>
  <c r="F327" i="2"/>
  <c r="E326" i="2"/>
  <c r="F328" i="2" l="1"/>
  <c r="F329" i="2" s="1"/>
  <c r="E327" i="2"/>
  <c r="H321" i="2"/>
  <c r="R321" i="2" s="1"/>
  <c r="I321" i="2" l="1"/>
  <c r="G322" i="2" s="1"/>
  <c r="Q322" i="2" s="1"/>
  <c r="E328" i="2"/>
  <c r="E329" i="2" l="1"/>
  <c r="F330" i="2"/>
  <c r="N321" i="2"/>
  <c r="H322" i="2" l="1"/>
  <c r="R322" i="2" s="1"/>
  <c r="E330" i="2"/>
  <c r="F331" i="2"/>
  <c r="E331" i="2" l="1"/>
  <c r="F332" i="2"/>
  <c r="I322" i="2"/>
  <c r="G323" i="2" s="1"/>
  <c r="Q323" i="2" s="1"/>
  <c r="E332" i="2" l="1"/>
  <c r="F333" i="2"/>
  <c r="N322" i="2"/>
  <c r="H323" i="2" l="1"/>
  <c r="R323" i="2" s="1"/>
  <c r="F334" i="2"/>
  <c r="E333" i="2"/>
  <c r="E334" i="2" l="1"/>
  <c r="F335" i="2"/>
  <c r="I323" i="2"/>
  <c r="G324" i="2" s="1"/>
  <c r="Q324" i="2" s="1"/>
  <c r="M353" i="2" l="1"/>
  <c r="J359" i="2"/>
  <c r="J365" i="2" s="1"/>
  <c r="E335" i="2"/>
  <c r="F336" i="2"/>
  <c r="N323" i="2"/>
  <c r="K359" i="2" l="1"/>
  <c r="L359" i="2" s="1"/>
  <c r="M359" i="2" s="1"/>
  <c r="K365" i="2" s="1"/>
  <c r="L365" i="2" s="1"/>
  <c r="M354" i="2"/>
  <c r="M355" i="2" s="1"/>
  <c r="M356" i="2" s="1"/>
  <c r="M357" i="2" s="1"/>
  <c r="M358" i="2" s="1"/>
  <c r="F337" i="2"/>
  <c r="E336" i="2"/>
  <c r="H324" i="2"/>
  <c r="R324" i="2" s="1"/>
  <c r="M360" i="2" l="1"/>
  <c r="M361" i="2" s="1"/>
  <c r="M362" i="2" s="1"/>
  <c r="M363" i="2" s="1"/>
  <c r="M364" i="2" s="1"/>
  <c r="I324" i="2"/>
  <c r="G325" i="2" s="1"/>
  <c r="Q325" i="2" s="1"/>
  <c r="E337" i="2"/>
  <c r="F338" i="2"/>
  <c r="E338" i="2" l="1"/>
  <c r="F339" i="2"/>
  <c r="N324" i="2"/>
  <c r="F340" i="2" l="1"/>
  <c r="F341" i="2" s="1"/>
  <c r="E339" i="2"/>
  <c r="H325" i="2"/>
  <c r="R325" i="2" s="1"/>
  <c r="I325" i="2" l="1"/>
  <c r="G326" i="2" s="1"/>
  <c r="Q326" i="2" s="1"/>
  <c r="E340" i="2"/>
  <c r="F342" i="2" l="1"/>
  <c r="E341" i="2"/>
  <c r="N325" i="2"/>
  <c r="H326" i="2" l="1"/>
  <c r="R326" i="2" s="1"/>
  <c r="F343" i="2"/>
  <c r="E342" i="2"/>
  <c r="E343" i="2" l="1"/>
  <c r="F344" i="2"/>
  <c r="I326" i="2"/>
  <c r="G327" i="2" s="1"/>
  <c r="Q327" i="2" s="1"/>
  <c r="E344" i="2" l="1"/>
  <c r="F345" i="2"/>
  <c r="N326" i="2"/>
  <c r="H327" i="2" l="1"/>
  <c r="R327" i="2" s="1"/>
  <c r="E345" i="2"/>
  <c r="F346" i="2"/>
  <c r="E346" i="2" l="1"/>
  <c r="F347" i="2"/>
  <c r="I327" i="2"/>
  <c r="G328" i="2" s="1"/>
  <c r="Q328" i="2" s="1"/>
  <c r="M365" i="2" l="1"/>
  <c r="J371" i="2"/>
  <c r="J377" i="2" s="1"/>
  <c r="F348" i="2"/>
  <c r="E347" i="2"/>
  <c r="N327" i="2"/>
  <c r="M366" i="2" l="1"/>
  <c r="M367" i="2" s="1"/>
  <c r="M368" i="2" s="1"/>
  <c r="M369" i="2" s="1"/>
  <c r="M370" i="2" s="1"/>
  <c r="K371" i="2"/>
  <c r="L371" i="2" s="1"/>
  <c r="M371" i="2" s="1"/>
  <c r="K377" i="2" s="1"/>
  <c r="L377" i="2" s="1"/>
  <c r="H328" i="2"/>
  <c r="R328" i="2" s="1"/>
  <c r="E348" i="2"/>
  <c r="F349" i="2"/>
  <c r="M372" i="2" l="1"/>
  <c r="M373" i="2" s="1"/>
  <c r="M374" i="2" s="1"/>
  <c r="M375" i="2" s="1"/>
  <c r="M376" i="2" s="1"/>
  <c r="E349" i="2"/>
  <c r="F350" i="2"/>
  <c r="I328" i="2"/>
  <c r="G329" i="2" l="1"/>
  <c r="Q329" i="2" s="1"/>
  <c r="N328" i="2"/>
  <c r="F351" i="2"/>
  <c r="E350" i="2"/>
  <c r="H329" i="2" l="1"/>
  <c r="R329" i="2" s="1"/>
  <c r="F352" i="2"/>
  <c r="F353" i="2" s="1"/>
  <c r="E351" i="2"/>
  <c r="I329" i="2" l="1"/>
  <c r="G330" i="2" s="1"/>
  <c r="Q330" i="2" s="1"/>
  <c r="E352" i="2"/>
  <c r="F354" i="2" l="1"/>
  <c r="E353" i="2"/>
  <c r="N329" i="2"/>
  <c r="H330" i="2" l="1"/>
  <c r="R330" i="2" s="1"/>
  <c r="F355" i="2"/>
  <c r="E354" i="2"/>
  <c r="E355" i="2" l="1"/>
  <c r="F356" i="2"/>
  <c r="I330" i="2"/>
  <c r="G331" i="2" s="1"/>
  <c r="Q331" i="2" s="1"/>
  <c r="N330" i="2" l="1"/>
  <c r="E356" i="2"/>
  <c r="F357" i="2"/>
  <c r="H331" i="2" l="1"/>
  <c r="R331" i="2" s="1"/>
  <c r="E357" i="2"/>
  <c r="F358" i="2"/>
  <c r="E358" i="2" l="1"/>
  <c r="F359" i="2"/>
  <c r="I331" i="2"/>
  <c r="G332" i="2" s="1"/>
  <c r="Q332" i="2" s="1"/>
  <c r="M377" i="2" l="1"/>
  <c r="E359" i="2"/>
  <c r="F360" i="2"/>
  <c r="N331" i="2"/>
  <c r="K383" i="2" l="1"/>
  <c r="J383" i="2"/>
  <c r="J389" i="2" s="1"/>
  <c r="M378" i="2"/>
  <c r="M379" i="2" s="1"/>
  <c r="M380" i="2" s="1"/>
  <c r="M381" i="2" s="1"/>
  <c r="M382" i="2" s="1"/>
  <c r="H332" i="2"/>
  <c r="R332" i="2" s="1"/>
  <c r="F361" i="2"/>
  <c r="E360" i="2"/>
  <c r="L383" i="2" l="1"/>
  <c r="M383" i="2" s="1"/>
  <c r="K389" i="2" s="1"/>
  <c r="L389" i="2" s="1"/>
  <c r="I332" i="2"/>
  <c r="G333" i="2" s="1"/>
  <c r="Q333" i="2" s="1"/>
  <c r="E361" i="2"/>
  <c r="F362" i="2"/>
  <c r="M384" i="2" l="1"/>
  <c r="M385" i="2" s="1"/>
  <c r="M386" i="2" s="1"/>
  <c r="M387" i="2" s="1"/>
  <c r="M388" i="2" s="1"/>
  <c r="F363" i="2"/>
  <c r="E362" i="2"/>
  <c r="N332" i="2"/>
  <c r="H333" i="2" l="1"/>
  <c r="R333" i="2" s="1"/>
  <c r="E363" i="2"/>
  <c r="F364" i="2"/>
  <c r="F365" i="2" s="1"/>
  <c r="E364" i="2" l="1"/>
  <c r="I333" i="2"/>
  <c r="G334" i="2" s="1"/>
  <c r="Q334" i="2" s="1"/>
  <c r="N333" i="2" l="1"/>
  <c r="E365" i="2"/>
  <c r="F366" i="2"/>
  <c r="E366" i="2" l="1"/>
  <c r="F367" i="2"/>
  <c r="H334" i="2"/>
  <c r="R334" i="2" s="1"/>
  <c r="F368" i="2" l="1"/>
  <c r="E367" i="2"/>
  <c r="I334" i="2"/>
  <c r="G335" i="2" s="1"/>
  <c r="Q335" i="2" s="1"/>
  <c r="N334" i="2" l="1"/>
  <c r="E368" i="2"/>
  <c r="F369" i="2"/>
  <c r="E369" i="2" l="1"/>
  <c r="F370" i="2"/>
  <c r="H335" i="2"/>
  <c r="R335" i="2" s="1"/>
  <c r="E370" i="2" l="1"/>
  <c r="F371" i="2"/>
  <c r="I335" i="2"/>
  <c r="G336" i="2" s="1"/>
  <c r="Q336" i="2" s="1"/>
  <c r="M389" i="2" l="1"/>
  <c r="J395" i="2"/>
  <c r="J401" i="2" s="1"/>
  <c r="E371" i="2"/>
  <c r="F372" i="2"/>
  <c r="N335" i="2"/>
  <c r="K395" i="2" l="1"/>
  <c r="L395" i="2" s="1"/>
  <c r="M395" i="2" s="1"/>
  <c r="K401" i="2" s="1"/>
  <c r="L401" i="2" s="1"/>
  <c r="M390" i="2"/>
  <c r="M391" i="2" s="1"/>
  <c r="M392" i="2" s="1"/>
  <c r="M393" i="2" s="1"/>
  <c r="M394" i="2" s="1"/>
  <c r="H336" i="2"/>
  <c r="R336" i="2" s="1"/>
  <c r="E372" i="2"/>
  <c r="F373" i="2"/>
  <c r="M396" i="2" l="1"/>
  <c r="M397" i="2" s="1"/>
  <c r="M398" i="2" s="1"/>
  <c r="M399" i="2" s="1"/>
  <c r="M400" i="2" s="1"/>
  <c r="F374" i="2"/>
  <c r="E373" i="2"/>
  <c r="I336" i="2"/>
  <c r="G337" i="2" s="1"/>
  <c r="Q337" i="2" s="1"/>
  <c r="N336" i="2" l="1"/>
  <c r="E374" i="2"/>
  <c r="F375" i="2"/>
  <c r="E375" i="2" l="1"/>
  <c r="F376" i="2"/>
  <c r="F377" i="2" s="1"/>
  <c r="H337" i="2"/>
  <c r="R337" i="2" s="1"/>
  <c r="E377" i="2" l="1"/>
  <c r="E376" i="2"/>
  <c r="I337" i="2"/>
  <c r="G338" i="2" s="1"/>
  <c r="Q338" i="2" s="1"/>
  <c r="N337" i="2" l="1"/>
  <c r="H338" i="2" l="1"/>
  <c r="R338" i="2" s="1"/>
  <c r="I338" i="2" l="1"/>
  <c r="G339" i="2" s="1"/>
  <c r="Q339" i="2" s="1"/>
  <c r="N338" i="2" l="1"/>
  <c r="H339" i="2" l="1"/>
  <c r="R339" i="2" s="1"/>
  <c r="I339" i="2" l="1"/>
  <c r="G340" i="2" s="1"/>
  <c r="Q340" i="2" s="1"/>
  <c r="N339" i="2" l="1"/>
  <c r="H340" i="2" l="1"/>
  <c r="R340" i="2" s="1"/>
  <c r="I340" i="2" l="1"/>
  <c r="G341" i="2" l="1"/>
  <c r="Q341" i="2" s="1"/>
  <c r="N340" i="2"/>
  <c r="H341" i="2" l="1"/>
  <c r="R341" i="2" s="1"/>
  <c r="I341" i="2" l="1"/>
  <c r="G342" i="2" s="1"/>
  <c r="Q342" i="2" s="1"/>
  <c r="N341" i="2" l="1"/>
  <c r="H342" i="2"/>
  <c r="R342" i="2" s="1"/>
  <c r="I342" i="2" l="1"/>
  <c r="G343" i="2" s="1"/>
  <c r="Q343" i="2" s="1"/>
  <c r="N342" i="2" l="1"/>
  <c r="H343" i="2" l="1"/>
  <c r="R343" i="2" s="1"/>
  <c r="I343" i="2" l="1"/>
  <c r="G344" i="2" s="1"/>
  <c r="Q344" i="2" s="1"/>
  <c r="N343" i="2" l="1"/>
  <c r="H344" i="2" l="1"/>
  <c r="R344" i="2" s="1"/>
  <c r="I344" i="2" l="1"/>
  <c r="G345" i="2" s="1"/>
  <c r="Q345" i="2" s="1"/>
  <c r="N344" i="2" l="1"/>
  <c r="H345" i="2" l="1"/>
  <c r="R345" i="2" s="1"/>
  <c r="I345" i="2" l="1"/>
  <c r="G346" i="2" s="1"/>
  <c r="Q346" i="2" s="1"/>
  <c r="N345" i="2" l="1"/>
  <c r="H346" i="2" l="1"/>
  <c r="R346" i="2" s="1"/>
  <c r="I346" i="2" l="1"/>
  <c r="G347" i="2" s="1"/>
  <c r="Q347" i="2" s="1"/>
  <c r="N346" i="2" l="1"/>
  <c r="H347" i="2" l="1"/>
  <c r="R347" i="2" s="1"/>
  <c r="I347" i="2" l="1"/>
  <c r="G348" i="2" s="1"/>
  <c r="Q348" i="2" s="1"/>
  <c r="N347" i="2" l="1"/>
  <c r="H348" i="2" l="1"/>
  <c r="R348" i="2" s="1"/>
  <c r="I348" i="2" l="1"/>
  <c r="G349" i="2" s="1"/>
  <c r="Q349" i="2" s="1"/>
  <c r="N348" i="2" l="1"/>
  <c r="H349" i="2" l="1"/>
  <c r="R349" i="2" s="1"/>
  <c r="I349" i="2" l="1"/>
  <c r="G350" i="2" s="1"/>
  <c r="Q350" i="2" s="1"/>
  <c r="N349" i="2" l="1"/>
  <c r="H350" i="2" l="1"/>
  <c r="R350" i="2" s="1"/>
  <c r="I350" i="2" l="1"/>
  <c r="G351" i="2" s="1"/>
  <c r="Q351" i="2" s="1"/>
  <c r="N350" i="2" l="1"/>
  <c r="H351" i="2" l="1"/>
  <c r="R351" i="2" s="1"/>
  <c r="I351" i="2" l="1"/>
  <c r="G352" i="2" s="1"/>
  <c r="Q352" i="2" s="1"/>
  <c r="N351" i="2" l="1"/>
  <c r="H352" i="2" l="1"/>
  <c r="R352" i="2" s="1"/>
  <c r="I352" i="2" l="1"/>
  <c r="G353" i="2" l="1"/>
  <c r="Q353" i="2" s="1"/>
  <c r="N352" i="2"/>
  <c r="H353" i="2" l="1"/>
  <c r="R353" i="2" s="1"/>
  <c r="I353" i="2" l="1"/>
  <c r="G354" i="2" s="1"/>
  <c r="Q354" i="2" s="1"/>
  <c r="N353" i="2" l="1"/>
  <c r="H354" i="2"/>
  <c r="R354" i="2" s="1"/>
  <c r="I354" i="2" l="1"/>
  <c r="G355" i="2" s="1"/>
  <c r="Q355" i="2" s="1"/>
  <c r="N354" i="2" l="1"/>
  <c r="H355" i="2" l="1"/>
  <c r="R355" i="2" s="1"/>
  <c r="I355" i="2" l="1"/>
  <c r="G356" i="2" s="1"/>
  <c r="Q356" i="2" s="1"/>
  <c r="N355" i="2" l="1"/>
  <c r="H356" i="2" l="1"/>
  <c r="R356" i="2" s="1"/>
  <c r="I356" i="2" l="1"/>
  <c r="G357" i="2" s="1"/>
  <c r="Q357" i="2" s="1"/>
  <c r="N356" i="2" l="1"/>
  <c r="H357" i="2" l="1"/>
  <c r="R357" i="2" s="1"/>
  <c r="I357" i="2" l="1"/>
  <c r="G358" i="2" s="1"/>
  <c r="Q358" i="2" s="1"/>
  <c r="N357" i="2" l="1"/>
  <c r="H358" i="2" l="1"/>
  <c r="R358" i="2" s="1"/>
  <c r="I358" i="2" l="1"/>
  <c r="G359" i="2" s="1"/>
  <c r="Q359" i="2" s="1"/>
  <c r="N358" i="2" l="1"/>
  <c r="H359" i="2" l="1"/>
  <c r="R359" i="2" s="1"/>
  <c r="I359" i="2" l="1"/>
  <c r="G360" i="2" s="1"/>
  <c r="Q360" i="2" s="1"/>
  <c r="N359" i="2" l="1"/>
  <c r="H360" i="2" l="1"/>
  <c r="R360" i="2" s="1"/>
  <c r="I360" i="2" l="1"/>
  <c r="G361" i="2" s="1"/>
  <c r="Q361" i="2" s="1"/>
  <c r="N360" i="2" l="1"/>
  <c r="H361" i="2" l="1"/>
  <c r="R361" i="2" s="1"/>
  <c r="I361" i="2" l="1"/>
  <c r="G362" i="2" s="1"/>
  <c r="Q362" i="2" s="1"/>
  <c r="N361" i="2" l="1"/>
  <c r="H362" i="2" l="1"/>
  <c r="R362" i="2" s="1"/>
  <c r="I362" i="2" l="1"/>
  <c r="G363" i="2" s="1"/>
  <c r="Q363" i="2" s="1"/>
  <c r="N362" i="2" l="1"/>
  <c r="H363" i="2" l="1"/>
  <c r="R363" i="2" s="1"/>
  <c r="I363" i="2" l="1"/>
  <c r="G364" i="2" s="1"/>
  <c r="Q364" i="2" s="1"/>
  <c r="N363" i="2" l="1"/>
  <c r="H364" i="2" l="1"/>
  <c r="R364" i="2" s="1"/>
  <c r="I364" i="2" l="1"/>
  <c r="G365" i="2" l="1"/>
  <c r="Q365" i="2" s="1"/>
  <c r="N364" i="2"/>
  <c r="H365" i="2" l="1"/>
  <c r="R365" i="2" s="1"/>
  <c r="I365" i="2" l="1"/>
  <c r="G366" i="2" s="1"/>
  <c r="Q366" i="2" s="1"/>
  <c r="N365" i="2" l="1"/>
  <c r="H366" i="2"/>
  <c r="R366" i="2" s="1"/>
  <c r="I366" i="2" l="1"/>
  <c r="G367" i="2" s="1"/>
  <c r="Q367" i="2" s="1"/>
  <c r="N366" i="2" l="1"/>
  <c r="H367" i="2" l="1"/>
  <c r="R367" i="2" s="1"/>
  <c r="I367" i="2" l="1"/>
  <c r="G368" i="2" s="1"/>
  <c r="Q368" i="2" s="1"/>
  <c r="N367" i="2" l="1"/>
  <c r="H368" i="2" l="1"/>
  <c r="R368" i="2" s="1"/>
  <c r="I368" i="2" l="1"/>
  <c r="G369" i="2" s="1"/>
  <c r="Q369" i="2" s="1"/>
  <c r="N368" i="2" l="1"/>
  <c r="H369" i="2" l="1"/>
  <c r="R369" i="2" s="1"/>
  <c r="I369" i="2" l="1"/>
  <c r="G370" i="2" s="1"/>
  <c r="Q370" i="2" s="1"/>
  <c r="N369" i="2" l="1"/>
  <c r="H370" i="2" l="1"/>
  <c r="R370" i="2" s="1"/>
  <c r="I370" i="2" l="1"/>
  <c r="G371" i="2" s="1"/>
  <c r="Q371" i="2" s="1"/>
  <c r="N370" i="2" l="1"/>
  <c r="H371" i="2" l="1"/>
  <c r="R371" i="2" s="1"/>
  <c r="I371" i="2" l="1"/>
  <c r="G372" i="2" s="1"/>
  <c r="Q372" i="2" s="1"/>
  <c r="N371" i="2" l="1"/>
  <c r="H372" i="2" l="1"/>
  <c r="R372" i="2" s="1"/>
  <c r="I372" i="2" l="1"/>
  <c r="G373" i="2" s="1"/>
  <c r="Q373" i="2" s="1"/>
  <c r="N372" i="2" l="1"/>
  <c r="H373" i="2" l="1"/>
  <c r="R373" i="2" s="1"/>
  <c r="I373" i="2" l="1"/>
  <c r="G374" i="2" s="1"/>
  <c r="Q374" i="2" s="1"/>
  <c r="N373" i="2" l="1"/>
  <c r="H374" i="2" l="1"/>
  <c r="R374" i="2" s="1"/>
  <c r="I374" i="2" l="1"/>
  <c r="G375" i="2" s="1"/>
  <c r="Q375" i="2" s="1"/>
  <c r="N374" i="2" l="1"/>
  <c r="H375" i="2" l="1"/>
  <c r="R375" i="2" s="1"/>
  <c r="I375" i="2" l="1"/>
  <c r="G376" i="2" s="1"/>
  <c r="Q376" i="2" s="1"/>
  <c r="N375" i="2" l="1"/>
  <c r="H376" i="2" l="1"/>
  <c r="R376" i="2" s="1"/>
  <c r="I376" i="2" l="1"/>
  <c r="G377" i="2" l="1"/>
  <c r="Q377" i="2" s="1"/>
  <c r="N376" i="2"/>
  <c r="H377" i="2" l="1"/>
  <c r="R377" i="2" s="1"/>
  <c r="I377" i="2" l="1"/>
  <c r="G378" i="2" s="1"/>
  <c r="Q378" i="2" s="1"/>
  <c r="N377" i="2" l="1"/>
  <c r="F378" i="2"/>
  <c r="F379" i="2" s="1"/>
  <c r="H378" i="2" l="1"/>
  <c r="R378" i="2" s="1"/>
  <c r="E378" i="2"/>
  <c r="F380" i="2"/>
  <c r="E379" i="2"/>
  <c r="I378" i="2" l="1"/>
  <c r="G379" i="2" s="1"/>
  <c r="Q379" i="2" s="1"/>
  <c r="E380" i="2"/>
  <c r="F381" i="2"/>
  <c r="N378" i="2" l="1"/>
  <c r="H379" i="2"/>
  <c r="R379" i="2" s="1"/>
  <c r="E381" i="2"/>
  <c r="F382" i="2"/>
  <c r="F383" i="2" l="1"/>
  <c r="E382" i="2"/>
  <c r="I379" i="2"/>
  <c r="G380" i="2" s="1"/>
  <c r="Q380" i="2" s="1"/>
  <c r="M401" i="2" l="1"/>
  <c r="J407" i="2"/>
  <c r="J413" i="2" s="1"/>
  <c r="F384" i="2"/>
  <c r="E383" i="2"/>
  <c r="N379" i="2"/>
  <c r="K407" i="2" l="1"/>
  <c r="L407" i="2" s="1"/>
  <c r="M407" i="2" s="1"/>
  <c r="K413" i="2" s="1"/>
  <c r="L413" i="2" s="1"/>
  <c r="M402" i="2"/>
  <c r="M403" i="2" s="1"/>
  <c r="M404" i="2" s="1"/>
  <c r="M405" i="2" s="1"/>
  <c r="M406" i="2" s="1"/>
  <c r="H380" i="2"/>
  <c r="R380" i="2" s="1"/>
  <c r="F385" i="2"/>
  <c r="E384" i="2"/>
  <c r="M408" i="2" l="1"/>
  <c r="M409" i="2" s="1"/>
  <c r="M410" i="2" s="1"/>
  <c r="M411" i="2" s="1"/>
  <c r="M412" i="2" s="1"/>
  <c r="I380" i="2"/>
  <c r="G381" i="2" s="1"/>
  <c r="Q381" i="2" s="1"/>
  <c r="E385" i="2"/>
  <c r="F386" i="2"/>
  <c r="F387" i="2" l="1"/>
  <c r="E386" i="2"/>
  <c r="N380" i="2"/>
  <c r="H381" i="2" l="1"/>
  <c r="R381" i="2" s="1"/>
  <c r="E387" i="2"/>
  <c r="F388" i="2"/>
  <c r="F389" i="2" s="1"/>
  <c r="E388" i="2" l="1"/>
  <c r="I381" i="2"/>
  <c r="G382" i="2" s="1"/>
  <c r="Q382" i="2" s="1"/>
  <c r="N381" i="2" l="1"/>
  <c r="F390" i="2"/>
  <c r="E389" i="2"/>
  <c r="H382" i="2" l="1"/>
  <c r="R382" i="2" s="1"/>
  <c r="E390" i="2"/>
  <c r="F391" i="2"/>
  <c r="E391" i="2" l="1"/>
  <c r="F392" i="2"/>
  <c r="I382" i="2"/>
  <c r="G383" i="2" s="1"/>
  <c r="Q383" i="2" s="1"/>
  <c r="N382" i="2" l="1"/>
  <c r="E392" i="2"/>
  <c r="F393" i="2"/>
  <c r="E393" i="2" l="1"/>
  <c r="F394" i="2"/>
  <c r="H383" i="2"/>
  <c r="R383" i="2" s="1"/>
  <c r="E394" i="2" l="1"/>
  <c r="F395" i="2"/>
  <c r="I383" i="2"/>
  <c r="G384" i="2" s="1"/>
  <c r="Q384" i="2" s="1"/>
  <c r="M413" i="2" l="1"/>
  <c r="J419" i="2"/>
  <c r="N383" i="2"/>
  <c r="E395" i="2"/>
  <c r="F396" i="2"/>
  <c r="K419" i="2" l="1"/>
  <c r="L419" i="2" s="1"/>
  <c r="M419" i="2" s="1"/>
  <c r="K425" i="2" s="1"/>
  <c r="M414" i="2"/>
  <c r="M415" i="2" s="1"/>
  <c r="M416" i="2" s="1"/>
  <c r="M417" i="2" s="1"/>
  <c r="M418" i="2" s="1"/>
  <c r="F397" i="2"/>
  <c r="E396" i="2"/>
  <c r="H384" i="2"/>
  <c r="R384" i="2" s="1"/>
  <c r="M420" i="2" l="1"/>
  <c r="M421" i="2" s="1"/>
  <c r="M422" i="2" s="1"/>
  <c r="M423" i="2" s="1"/>
  <c r="M424" i="2" s="1"/>
  <c r="J425" i="2" s="1"/>
  <c r="I384" i="2"/>
  <c r="G385" i="2" s="1"/>
  <c r="Q385" i="2" s="1"/>
  <c r="F398" i="2"/>
  <c r="E397" i="2"/>
  <c r="L425" i="2" l="1"/>
  <c r="E398" i="2"/>
  <c r="F399" i="2"/>
  <c r="N384" i="2"/>
  <c r="F400" i="2" l="1"/>
  <c r="E399" i="2"/>
  <c r="H385" i="2"/>
  <c r="R385" i="2" s="1"/>
  <c r="I385" i="2" l="1"/>
  <c r="G386" i="2" s="1"/>
  <c r="Q386" i="2" s="1"/>
  <c r="E400" i="2"/>
  <c r="N385" i="2" l="1"/>
  <c r="H386" i="2" l="1"/>
  <c r="R386" i="2" s="1"/>
  <c r="I386" i="2" l="1"/>
  <c r="G387" i="2" s="1"/>
  <c r="Q387" i="2" s="1"/>
  <c r="N386" i="2" l="1"/>
  <c r="H387" i="2" l="1"/>
  <c r="R387" i="2" s="1"/>
  <c r="I387" i="2" l="1"/>
  <c r="G388" i="2" s="1"/>
  <c r="Q388" i="2" s="1"/>
  <c r="N387" i="2" l="1"/>
  <c r="H388" i="2" l="1"/>
  <c r="R388" i="2" s="1"/>
  <c r="I388" i="2" l="1"/>
  <c r="G389" i="2" l="1"/>
  <c r="Q389" i="2" s="1"/>
  <c r="N388" i="2"/>
  <c r="H389" i="2" l="1"/>
  <c r="R389" i="2" s="1"/>
  <c r="I389" i="2" l="1"/>
  <c r="G390" i="2" s="1"/>
  <c r="Q390" i="2" s="1"/>
  <c r="N389" i="2" l="1"/>
  <c r="H390" i="2"/>
  <c r="R390" i="2" s="1"/>
  <c r="I390" i="2" l="1"/>
  <c r="G391" i="2" s="1"/>
  <c r="Q391" i="2" s="1"/>
  <c r="N390" i="2" l="1"/>
  <c r="H391" i="2" l="1"/>
  <c r="R391" i="2" s="1"/>
  <c r="I391" i="2" l="1"/>
  <c r="G392" i="2" s="1"/>
  <c r="Q392" i="2" s="1"/>
  <c r="N391" i="2" l="1"/>
  <c r="H392" i="2" l="1"/>
  <c r="R392" i="2" s="1"/>
  <c r="I392" i="2" l="1"/>
  <c r="G393" i="2" s="1"/>
  <c r="Q393" i="2" s="1"/>
  <c r="N392" i="2" l="1"/>
  <c r="H393" i="2" l="1"/>
  <c r="R393" i="2" s="1"/>
  <c r="I393" i="2" l="1"/>
  <c r="G394" i="2" s="1"/>
  <c r="Q394" i="2" s="1"/>
  <c r="N393" i="2" l="1"/>
  <c r="H394" i="2" l="1"/>
  <c r="R394" i="2" s="1"/>
  <c r="I394" i="2" l="1"/>
  <c r="G395" i="2" s="1"/>
  <c r="Q395" i="2" s="1"/>
  <c r="N394" i="2" l="1"/>
  <c r="H395" i="2" l="1"/>
  <c r="R395" i="2" s="1"/>
  <c r="I395" i="2" l="1"/>
  <c r="G396" i="2" s="1"/>
  <c r="Q396" i="2" s="1"/>
  <c r="N395" i="2" l="1"/>
  <c r="H396" i="2" l="1"/>
  <c r="R396" i="2" s="1"/>
  <c r="I396" i="2" l="1"/>
  <c r="G397" i="2" s="1"/>
  <c r="Q397" i="2" s="1"/>
  <c r="N396" i="2" l="1"/>
  <c r="H397" i="2" l="1"/>
  <c r="R397" i="2" s="1"/>
  <c r="I397" i="2" l="1"/>
  <c r="G398" i="2" s="1"/>
  <c r="Q398" i="2" s="1"/>
  <c r="N397" i="2" l="1"/>
  <c r="H398" i="2" l="1"/>
  <c r="R398" i="2" s="1"/>
  <c r="I398" i="2" l="1"/>
  <c r="G399" i="2" s="1"/>
  <c r="Q399" i="2" s="1"/>
  <c r="N398" i="2" l="1"/>
  <c r="H399" i="2" l="1"/>
  <c r="R399" i="2" s="1"/>
  <c r="I399" i="2" l="1"/>
  <c r="G400" i="2" s="1"/>
  <c r="Q400" i="2" s="1"/>
  <c r="N399" i="2" l="1"/>
  <c r="H400" i="2" l="1"/>
  <c r="R400" i="2" s="1"/>
  <c r="I400" i="2" l="1"/>
  <c r="G401" i="2" l="1"/>
  <c r="Q401" i="2" s="1"/>
  <c r="N400" i="2"/>
  <c r="F401" i="2" l="1"/>
  <c r="E401" i="2" l="1"/>
  <c r="F402" i="2"/>
  <c r="H401" i="2"/>
  <c r="R401" i="2" s="1"/>
  <c r="I401" i="2" l="1"/>
  <c r="G402" i="2" s="1"/>
  <c r="Q402" i="2" s="1"/>
  <c r="F403" i="2"/>
  <c r="E402" i="2"/>
  <c r="N401" i="2" l="1"/>
  <c r="E403" i="2"/>
  <c r="F404" i="2"/>
  <c r="H402" i="2"/>
  <c r="R402" i="2" s="1"/>
  <c r="E404" i="2" l="1"/>
  <c r="F405" i="2"/>
  <c r="I402" i="2"/>
  <c r="G403" i="2" s="1"/>
  <c r="Q403" i="2" s="1"/>
  <c r="F406" i="2" l="1"/>
  <c r="E405" i="2"/>
  <c r="N402" i="2"/>
  <c r="E406" i="2" l="1"/>
  <c r="F407" i="2"/>
  <c r="H403" i="2"/>
  <c r="R403" i="2" s="1"/>
  <c r="M425" i="2" l="1"/>
  <c r="J431" i="2"/>
  <c r="E407" i="2"/>
  <c r="F408" i="2"/>
  <c r="I403" i="2"/>
  <c r="G404" i="2" s="1"/>
  <c r="Q404" i="2" s="1"/>
  <c r="F409" i="2" l="1"/>
  <c r="E408" i="2"/>
  <c r="M426" i="2"/>
  <c r="M427" i="2" s="1"/>
  <c r="M428" i="2" s="1"/>
  <c r="M429" i="2" s="1"/>
  <c r="M430" i="2" s="1"/>
  <c r="K431" i="2"/>
  <c r="L431" i="2" s="1"/>
  <c r="M431" i="2" s="1"/>
  <c r="K437" i="2" s="1"/>
  <c r="N403" i="2"/>
  <c r="M432" i="2" l="1"/>
  <c r="M433" i="2" s="1"/>
  <c r="M434" i="2" s="1"/>
  <c r="M435" i="2" s="1"/>
  <c r="M436" i="2" s="1"/>
  <c r="E409" i="2"/>
  <c r="F410" i="2"/>
  <c r="H404" i="2"/>
  <c r="R404" i="2" s="1"/>
  <c r="J437" i="2" l="1"/>
  <c r="L437" i="2" s="1"/>
  <c r="E410" i="2"/>
  <c r="F411" i="2"/>
  <c r="I404" i="2"/>
  <c r="G405" i="2" s="1"/>
  <c r="Q405" i="2" s="1"/>
  <c r="M437" i="2" l="1"/>
  <c r="F412" i="2"/>
  <c r="E411" i="2"/>
  <c r="N404" i="2"/>
  <c r="F413" i="2" l="1"/>
  <c r="E412" i="2"/>
  <c r="H405" i="2"/>
  <c r="R405" i="2" s="1"/>
  <c r="E413" i="2" l="1"/>
  <c r="F414" i="2"/>
  <c r="I405" i="2"/>
  <c r="G406" i="2" s="1"/>
  <c r="Q406" i="2" s="1"/>
  <c r="E414" i="2" l="1"/>
  <c r="F415" i="2"/>
  <c r="N405" i="2"/>
  <c r="E415" i="2" l="1"/>
  <c r="F416" i="2"/>
  <c r="H406" i="2"/>
  <c r="R406" i="2" s="1"/>
  <c r="E416" i="2" l="1"/>
  <c r="F417" i="2"/>
  <c r="I406" i="2"/>
  <c r="G407" i="2" s="1"/>
  <c r="Q407" i="2" s="1"/>
  <c r="E417" i="2" l="1"/>
  <c r="F418" i="2"/>
  <c r="N406" i="2"/>
  <c r="E418" i="2" l="1"/>
  <c r="F419" i="2"/>
  <c r="H407" i="2"/>
  <c r="R407" i="2" s="1"/>
  <c r="E419" i="2" l="1"/>
  <c r="F420" i="2"/>
  <c r="I407" i="2"/>
  <c r="G408" i="2" s="1"/>
  <c r="Q408" i="2" s="1"/>
  <c r="F421" i="2" l="1"/>
  <c r="E420" i="2"/>
  <c r="N407" i="2"/>
  <c r="E421" i="2" l="1"/>
  <c r="F422" i="2"/>
  <c r="H408" i="2"/>
  <c r="R408" i="2" s="1"/>
  <c r="E422" i="2" l="1"/>
  <c r="F423" i="2"/>
  <c r="I408" i="2"/>
  <c r="G409" i="2" s="1"/>
  <c r="Q409" i="2" s="1"/>
  <c r="E423" i="2" l="1"/>
  <c r="F424" i="2"/>
  <c r="N408" i="2"/>
  <c r="E424" i="2" l="1"/>
  <c r="H409" i="2"/>
  <c r="R409" i="2" s="1"/>
  <c r="I409" i="2" l="1"/>
  <c r="G410" i="2" s="1"/>
  <c r="Q410" i="2" s="1"/>
  <c r="N409" i="2" l="1"/>
  <c r="H410" i="2" l="1"/>
  <c r="R410" i="2" s="1"/>
  <c r="I410" i="2" l="1"/>
  <c r="G411" i="2" s="1"/>
  <c r="Q411" i="2" s="1"/>
  <c r="N410" i="2" l="1"/>
  <c r="H411" i="2" l="1"/>
  <c r="R411" i="2" s="1"/>
  <c r="I411" i="2" l="1"/>
  <c r="G412" i="2" s="1"/>
  <c r="Q412" i="2" s="1"/>
  <c r="N411" i="2" l="1"/>
  <c r="H412" i="2" l="1"/>
  <c r="R412" i="2" s="1"/>
  <c r="I412" i="2" l="1"/>
  <c r="G413" i="2" l="1"/>
  <c r="Q413" i="2" s="1"/>
  <c r="N412" i="2"/>
  <c r="H413" i="2" l="1"/>
  <c r="R413" i="2" s="1"/>
  <c r="I413" i="2" l="1"/>
  <c r="G414" i="2" s="1"/>
  <c r="Q414" i="2" s="1"/>
  <c r="N413" i="2" l="1"/>
  <c r="H414" i="2"/>
  <c r="R414" i="2" s="1"/>
  <c r="I414" i="2" l="1"/>
  <c r="G415" i="2" s="1"/>
  <c r="Q415" i="2" s="1"/>
  <c r="N414" i="2" l="1"/>
  <c r="H415" i="2" l="1"/>
  <c r="R415" i="2" s="1"/>
  <c r="I415" i="2" l="1"/>
  <c r="G416" i="2" s="1"/>
  <c r="Q416" i="2" s="1"/>
  <c r="N415" i="2" l="1"/>
  <c r="H416" i="2" l="1"/>
  <c r="R416" i="2" s="1"/>
  <c r="I416" i="2" l="1"/>
  <c r="G417" i="2" s="1"/>
  <c r="Q417" i="2" s="1"/>
  <c r="N416" i="2" l="1"/>
  <c r="H417" i="2" l="1"/>
  <c r="R417" i="2" s="1"/>
  <c r="I417" i="2" l="1"/>
  <c r="G418" i="2" s="1"/>
  <c r="Q418" i="2" s="1"/>
  <c r="N417" i="2" l="1"/>
  <c r="H418" i="2" l="1"/>
  <c r="R418" i="2" s="1"/>
  <c r="I418" i="2" l="1"/>
  <c r="G419" i="2" s="1"/>
  <c r="Q419" i="2" s="1"/>
  <c r="N418" i="2" l="1"/>
  <c r="H419" i="2" l="1"/>
  <c r="R419" i="2" s="1"/>
  <c r="I419" i="2" l="1"/>
  <c r="G420" i="2" s="1"/>
  <c r="Q420" i="2" s="1"/>
  <c r="N419" i="2" l="1"/>
  <c r="H420" i="2" l="1"/>
  <c r="R420" i="2" s="1"/>
  <c r="I420" i="2" l="1"/>
  <c r="G421" i="2" s="1"/>
  <c r="Q421" i="2" s="1"/>
  <c r="N420" i="2" l="1"/>
  <c r="H421" i="2" l="1"/>
  <c r="R421" i="2" s="1"/>
  <c r="I421" i="2" l="1"/>
  <c r="G422" i="2" s="1"/>
  <c r="Q422" i="2" s="1"/>
  <c r="N421" i="2" l="1"/>
  <c r="H422" i="2" l="1"/>
  <c r="R422" i="2" s="1"/>
  <c r="I422" i="2" l="1"/>
  <c r="G423" i="2" s="1"/>
  <c r="Q423" i="2" s="1"/>
  <c r="N422" i="2" l="1"/>
  <c r="H423" i="2" l="1"/>
  <c r="R423" i="2" s="1"/>
  <c r="I423" i="2" l="1"/>
  <c r="G424" i="2" s="1"/>
  <c r="Q424" i="2" s="1"/>
  <c r="N423" i="2" l="1"/>
  <c r="H424" i="2" l="1"/>
  <c r="R424" i="2" s="1"/>
  <c r="I424" i="2" l="1"/>
  <c r="G425" i="2" l="1"/>
  <c r="Q425" i="2" s="1"/>
  <c r="N424" i="2"/>
  <c r="F425" i="2" l="1"/>
  <c r="H425" i="2" s="1"/>
  <c r="R425" i="2" s="1"/>
  <c r="E425" i="2" l="1"/>
  <c r="F426" i="2"/>
  <c r="I425" i="2"/>
  <c r="G426" i="2" s="1"/>
  <c r="Q426" i="2" s="1"/>
  <c r="E426" i="2" l="1"/>
  <c r="F427" i="2"/>
  <c r="N425" i="2"/>
  <c r="H426" i="2"/>
  <c r="R426" i="2" s="1"/>
  <c r="F428" i="2" l="1"/>
  <c r="E427" i="2"/>
  <c r="I426" i="2"/>
  <c r="G427" i="2" s="1"/>
  <c r="Q427" i="2" s="1"/>
  <c r="F429" i="2" l="1"/>
  <c r="E428" i="2"/>
  <c r="N426" i="2"/>
  <c r="E429" i="2" l="1"/>
  <c r="F430" i="2"/>
  <c r="H427" i="2"/>
  <c r="R427" i="2" s="1"/>
  <c r="F431" i="2" l="1"/>
  <c r="E430" i="2"/>
  <c r="I427" i="2"/>
  <c r="G428" i="2" s="1"/>
  <c r="Q428" i="2" s="1"/>
  <c r="F432" i="2" l="1"/>
  <c r="E431" i="2"/>
  <c r="N427" i="2"/>
  <c r="E432" i="2" l="1"/>
  <c r="F433" i="2"/>
  <c r="H428" i="2"/>
  <c r="R428" i="2" s="1"/>
  <c r="E433" i="2" l="1"/>
  <c r="F434" i="2"/>
  <c r="I428" i="2"/>
  <c r="G429" i="2" s="1"/>
  <c r="Q429" i="2" s="1"/>
  <c r="F435" i="2" l="1"/>
  <c r="E434" i="2"/>
  <c r="N428" i="2"/>
  <c r="E435" i="2" l="1"/>
  <c r="F436" i="2"/>
  <c r="E436" i="2" s="1"/>
  <c r="H429" i="2"/>
  <c r="R429" i="2" s="1"/>
  <c r="I429" i="2" l="1"/>
  <c r="G430" i="2" s="1"/>
  <c r="Q430" i="2" s="1"/>
  <c r="N429" i="2" l="1"/>
  <c r="H430" i="2" l="1"/>
  <c r="R430" i="2" s="1"/>
  <c r="I430" i="2" l="1"/>
  <c r="G431" i="2" s="1"/>
  <c r="Q431" i="2" s="1"/>
  <c r="N430" i="2" l="1"/>
  <c r="H431" i="2" l="1"/>
  <c r="R431" i="2" s="1"/>
  <c r="I431" i="2" l="1"/>
  <c r="G432" i="2" s="1"/>
  <c r="Q432" i="2" s="1"/>
  <c r="N431" i="2" l="1"/>
  <c r="H432" i="2" l="1"/>
  <c r="R432" i="2" s="1"/>
  <c r="I432" i="2" l="1"/>
  <c r="G433" i="2" s="1"/>
  <c r="Q433" i="2" s="1"/>
  <c r="N432" i="2" l="1"/>
  <c r="H433" i="2" l="1"/>
  <c r="R433" i="2" s="1"/>
  <c r="I433" i="2" l="1"/>
  <c r="G434" i="2" s="1"/>
  <c r="Q434" i="2" s="1"/>
  <c r="N433" i="2" l="1"/>
  <c r="H434" i="2" l="1"/>
  <c r="R434" i="2" s="1"/>
  <c r="I434" i="2" l="1"/>
  <c r="G435" i="2" s="1"/>
  <c r="Q435" i="2" s="1"/>
  <c r="N434" i="2" l="1"/>
  <c r="H435" i="2" l="1"/>
  <c r="R435" i="2" s="1"/>
  <c r="I435" i="2" l="1"/>
  <c r="G436" i="2" s="1"/>
  <c r="Q436" i="2" s="1"/>
  <c r="N435" i="2" l="1"/>
  <c r="H436" i="2" l="1"/>
  <c r="R436" i="2" s="1"/>
  <c r="I436" i="2" l="1"/>
  <c r="G437" i="2" l="1"/>
  <c r="Q437" i="2" s="1"/>
  <c r="N436" i="2"/>
  <c r="F437" i="2" l="1"/>
  <c r="E11" i="2"/>
  <c r="E437" i="2" l="1"/>
  <c r="H437" i="2"/>
  <c r="R437" i="2" s="1"/>
  <c r="E10" i="2"/>
  <c r="E12" i="2" s="1"/>
  <c r="I437" i="2" l="1"/>
  <c r="N437" i="2" s="1"/>
</calcChain>
</file>

<file path=xl/sharedStrings.xml><?xml version="1.0" encoding="utf-8"?>
<sst xmlns="http://schemas.openxmlformats.org/spreadsheetml/2006/main" count="92" uniqueCount="27">
  <si>
    <t>借入金</t>
    <rPh sb="0" eb="2">
      <t>カリイレ</t>
    </rPh>
    <rPh sb="2" eb="3">
      <t>キン</t>
    </rPh>
    <phoneticPr fontId="2"/>
  </si>
  <si>
    <t>月々</t>
    <rPh sb="0" eb="2">
      <t>ツキヅキ</t>
    </rPh>
    <phoneticPr fontId="2"/>
  </si>
  <si>
    <t>ボーナス</t>
    <phoneticPr fontId="2"/>
  </si>
  <si>
    <t>合計</t>
    <rPh sb="0" eb="2">
      <t>ゴウケイ</t>
    </rPh>
    <phoneticPr fontId="2"/>
  </si>
  <si>
    <t>返済期間</t>
    <rPh sb="0" eb="2">
      <t>ヘンサイ</t>
    </rPh>
    <rPh sb="2" eb="4">
      <t>キカン</t>
    </rPh>
    <phoneticPr fontId="2"/>
  </si>
  <si>
    <t>年</t>
    <rPh sb="0" eb="1">
      <t>ネン</t>
    </rPh>
    <phoneticPr fontId="2"/>
  </si>
  <si>
    <t>金利</t>
    <rPh sb="0" eb="2">
      <t>キンリ</t>
    </rPh>
    <phoneticPr fontId="2"/>
  </si>
  <si>
    <t>元金返済</t>
    <rPh sb="0" eb="2">
      <t>ガンキン</t>
    </rPh>
    <rPh sb="2" eb="4">
      <t>ヘンサイ</t>
    </rPh>
    <phoneticPr fontId="2"/>
  </si>
  <si>
    <t>利息総額</t>
    <rPh sb="0" eb="2">
      <t>リソク</t>
    </rPh>
    <rPh sb="2" eb="4">
      <t>ソウガク</t>
    </rPh>
    <phoneticPr fontId="2"/>
  </si>
  <si>
    <t>返済総額</t>
    <rPh sb="0" eb="4">
      <t>ヘンサイソウガク</t>
    </rPh>
    <phoneticPr fontId="2"/>
  </si>
  <si>
    <t>年数</t>
    <rPh sb="0" eb="2">
      <t>ネンスウ</t>
    </rPh>
    <phoneticPr fontId="2"/>
  </si>
  <si>
    <t>回数</t>
    <rPh sb="0" eb="2">
      <t>カイスウ</t>
    </rPh>
    <phoneticPr fontId="2"/>
  </si>
  <si>
    <t>返済金額</t>
    <rPh sb="0" eb="2">
      <t>ヘンサイ</t>
    </rPh>
    <rPh sb="2" eb="4">
      <t>キンガク</t>
    </rPh>
    <phoneticPr fontId="3"/>
  </si>
  <si>
    <t>月払い</t>
    <rPh sb="0" eb="1">
      <t>ツキ</t>
    </rPh>
    <rPh sb="1" eb="2">
      <t>バラ</t>
    </rPh>
    <phoneticPr fontId="2"/>
  </si>
  <si>
    <t>元利金</t>
    <rPh sb="0" eb="3">
      <t>ガンリキン</t>
    </rPh>
    <phoneticPr fontId="3"/>
  </si>
  <si>
    <t>利息</t>
    <rPh sb="0" eb="2">
      <t>リソク</t>
    </rPh>
    <phoneticPr fontId="3"/>
  </si>
  <si>
    <t>元金</t>
    <rPh sb="0" eb="2">
      <t>ガンキン</t>
    </rPh>
    <phoneticPr fontId="3"/>
  </si>
  <si>
    <t>残高</t>
    <rPh sb="0" eb="2">
      <t>ザンダカ</t>
    </rPh>
    <phoneticPr fontId="3"/>
  </si>
  <si>
    <t>ボーナス払い</t>
    <rPh sb="4" eb="5">
      <t>ハラ</t>
    </rPh>
    <phoneticPr fontId="2"/>
  </si>
  <si>
    <t>ローン残高</t>
    <rPh sb="3" eb="5">
      <t>ザンダカ</t>
    </rPh>
    <phoneticPr fontId="2"/>
  </si>
  <si>
    <t>返済年数</t>
    <rPh sb="0" eb="4">
      <t>ヘンサイネンスウ</t>
    </rPh>
    <phoneticPr fontId="2"/>
  </si>
  <si>
    <t>想定金利</t>
    <rPh sb="0" eb="2">
      <t>ソウテイ</t>
    </rPh>
    <rPh sb="2" eb="4">
      <t>キンリ</t>
    </rPh>
    <phoneticPr fontId="2"/>
  </si>
  <si>
    <t>配信開始日</t>
    <rPh sb="0" eb="2">
      <t>ハイシン</t>
    </rPh>
    <rPh sb="2" eb="4">
      <t>カイシ</t>
    </rPh>
    <rPh sb="4" eb="5">
      <t>ビ</t>
    </rPh>
    <phoneticPr fontId="8"/>
  </si>
  <si>
    <t>使用期限</t>
    <rPh sb="0" eb="4">
      <t>シヨウキゲン</t>
    </rPh>
    <phoneticPr fontId="8"/>
  </si>
  <si>
    <t>ステータス</t>
    <phoneticPr fontId="8"/>
  </si>
  <si>
    <t>※使用期間を過ぎると使用できなくなります</t>
    <rPh sb="1" eb="5">
      <t>シヨウキカン</t>
    </rPh>
    <rPh sb="6" eb="7">
      <t>ス</t>
    </rPh>
    <rPh sb="10" eb="12">
      <t>シヨウ</t>
    </rPh>
    <phoneticPr fontId="2"/>
  </si>
  <si>
    <t>1. 本資料の著作権は株式会社エフアンドエス・エキスパートに帰属します。
2. 本資料は配信動画の補足資料として、視聴者の実践支援のために使用期限までご利用いただけます。
3. 動画視聴者が個人利用する場合に限定して使用を許諾し、それ以外の方の閲覧、開示、使用は禁止いたします。
4. 本資料の全部または一部を引用・転載することはできません。
5. 計算詳細や端数処理は各金融機関によって異なります。計算結果や情報等に関して生じた損害に対しては一切の責任を負いません。
6. 本資料ならびに本資料のスクリーンショット等をインターネット等における開示は理由を問わず禁止いたします。
Copyright© 2025 F&amp;S-Expert ,Inc. All Rights Reserved.</t>
    <rPh sb="69" eb="73">
      <t>シヨウキゲン</t>
    </rPh>
    <rPh sb="76" eb="78">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</si>
</sst>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quot;0&quot;年&quot;"/>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リュウミンライト－ＫＬ"/>
      <family val="3"/>
      <charset val="128"/>
    </font>
    <font>
      <sz val="8.5"/>
      <name val="游ゴシック"/>
      <family val="3"/>
      <charset val="128"/>
      <scheme val="minor"/>
    </font>
    <font>
      <sz val="8.5"/>
      <color theme="1"/>
      <name val="游ゴシック"/>
      <family val="3"/>
      <charset val="128"/>
      <scheme val="minor"/>
    </font>
    <font>
      <b/>
      <sz val="8.5"/>
      <color rgb="FFFF0000"/>
      <name val="游ゴシック"/>
      <family val="3"/>
      <charset val="128"/>
      <scheme val="minor"/>
    </font>
    <font>
      <sz val="8.5"/>
      <color theme="0"/>
      <name val="游ゴシック"/>
      <family val="3"/>
      <charset val="128"/>
      <scheme val="minor"/>
    </font>
    <font>
      <sz val="6"/>
      <name val="ＭＳ Ｐゴシック"/>
      <family val="3"/>
      <charset val="128"/>
    </font>
    <font>
      <sz val="8"/>
      <name val="游ゴシック"/>
      <family val="3"/>
      <charset val="128"/>
      <scheme val="minor"/>
    </font>
    <font>
      <sz val="8"/>
      <color rgb="FF2F2FFF"/>
      <name val="游ゴシック"/>
      <family val="3"/>
      <charset val="128"/>
      <scheme val="minor"/>
    </font>
    <font>
      <sz val="8"/>
      <color theme="1"/>
      <name val="游ゴシック"/>
      <family val="3"/>
      <charset val="128"/>
      <scheme val="minor"/>
    </font>
    <font>
      <sz val="6"/>
      <color rgb="FFFF4747"/>
      <name val="游ゴシック"/>
      <family val="3"/>
      <charset val="128"/>
      <scheme val="minor"/>
    </font>
    <font>
      <sz val="11"/>
      <color theme="0"/>
      <name val="Meiryo UI"/>
      <family val="3"/>
      <charset val="128"/>
    </font>
    <font>
      <sz val="8.5"/>
      <color theme="4"/>
      <name val="游ゴシック"/>
      <family val="3"/>
      <charset val="128"/>
      <scheme val="minor"/>
    </font>
    <font>
      <sz val="7"/>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B0E1E6"/>
        <bgColor indexed="64"/>
      </patternFill>
    </fill>
  </fills>
  <borders count="44">
    <border>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6">
    <xf numFmtId="0" fontId="0" fillId="0" borderId="0" xfId="0">
      <alignment vertical="center"/>
    </xf>
    <xf numFmtId="14" fontId="9" fillId="0" borderId="35" xfId="0" applyNumberFormat="1" applyFont="1" applyBorder="1" applyAlignment="1" applyProtection="1">
      <alignment horizontal="center" vertical="center" shrinkToFit="1"/>
      <protection hidden="1"/>
    </xf>
    <xf numFmtId="0" fontId="10" fillId="0" borderId="32" xfId="0" applyFont="1" applyBorder="1" applyAlignment="1" applyProtection="1">
      <alignment horizontal="center" vertical="center" shrinkToFit="1"/>
      <protection hidden="1"/>
    </xf>
    <xf numFmtId="38" fontId="5" fillId="2" borderId="0" xfId="1" applyFont="1" applyFill="1" applyAlignment="1" applyProtection="1">
      <alignment vertical="center" shrinkToFit="1"/>
      <protection hidden="1"/>
    </xf>
    <xf numFmtId="0" fontId="5" fillId="2" borderId="19" xfId="0" applyFont="1" applyFill="1" applyBorder="1" applyAlignment="1" applyProtection="1">
      <alignment horizontal="center" vertical="center" shrinkToFit="1"/>
      <protection hidden="1"/>
    </xf>
    <xf numFmtId="0" fontId="5" fillId="2" borderId="0" xfId="0" applyFont="1" applyFill="1" applyAlignment="1" applyProtection="1">
      <alignment horizontal="right" vertical="center" shrinkToFit="1"/>
      <protection hidden="1"/>
    </xf>
    <xf numFmtId="0" fontId="9" fillId="0" borderId="11" xfId="0" applyFont="1" applyBorder="1" applyAlignment="1" applyProtection="1">
      <alignment horizontal="center" vertical="center" shrinkToFit="1"/>
      <protection hidden="1"/>
    </xf>
    <xf numFmtId="0" fontId="9" fillId="0" borderId="33" xfId="0" applyFont="1" applyBorder="1" applyAlignment="1" applyProtection="1">
      <alignment horizontal="center" vertical="center" shrinkToFit="1"/>
      <protection hidden="1"/>
    </xf>
    <xf numFmtId="0" fontId="9" fillId="0" borderId="30" xfId="0" applyFont="1" applyBorder="1" applyAlignment="1" applyProtection="1">
      <alignment horizontal="center" vertical="center" shrinkToFit="1"/>
      <protection hidden="1"/>
    </xf>
    <xf numFmtId="0" fontId="5" fillId="2" borderId="0" xfId="0" applyFont="1" applyFill="1" applyAlignment="1" applyProtection="1">
      <alignment vertical="center" shrinkToFit="1"/>
      <protection hidden="1"/>
    </xf>
    <xf numFmtId="0" fontId="7" fillId="2" borderId="0" xfId="0" applyFont="1" applyFill="1" applyAlignment="1" applyProtection="1">
      <alignment vertical="center" shrinkToFit="1"/>
      <protection hidden="1"/>
    </xf>
    <xf numFmtId="0" fontId="4" fillId="2" borderId="11" xfId="0" applyFont="1" applyFill="1" applyBorder="1" applyAlignment="1" applyProtection="1">
      <alignment horizontal="right" vertical="center" shrinkToFit="1"/>
      <protection hidden="1"/>
    </xf>
    <xf numFmtId="177" fontId="4" fillId="2" borderId="12" xfId="0" applyNumberFormat="1" applyFont="1" applyFill="1" applyBorder="1" applyAlignment="1" applyProtection="1">
      <alignment horizontal="left" vertical="center" shrinkToFit="1"/>
      <protection hidden="1"/>
    </xf>
    <xf numFmtId="14" fontId="9" fillId="0" borderId="15" xfId="0" applyNumberFormat="1" applyFont="1" applyBorder="1" applyAlignment="1" applyProtection="1">
      <alignment horizontal="center" vertical="center" shrinkToFit="1"/>
      <protection hidden="1"/>
    </xf>
    <xf numFmtId="0" fontId="4" fillId="2" borderId="13" xfId="0" applyFont="1" applyFill="1" applyBorder="1" applyAlignment="1" applyProtection="1">
      <alignment horizontal="right" vertical="center" shrinkToFit="1"/>
      <protection hidden="1"/>
    </xf>
    <xf numFmtId="177" fontId="4" fillId="2" borderId="14" xfId="0" applyNumberFormat="1" applyFont="1" applyFill="1" applyBorder="1" applyAlignment="1" applyProtection="1">
      <alignment horizontal="left" vertical="center" shrinkToFit="1"/>
      <protection hidden="1"/>
    </xf>
    <xf numFmtId="0" fontId="5" fillId="2" borderId="19" xfId="0" applyFont="1" applyFill="1" applyBorder="1" applyAlignment="1" applyProtection="1">
      <alignment vertical="center" shrinkToFit="1"/>
      <protection hidden="1"/>
    </xf>
    <xf numFmtId="38" fontId="5" fillId="2" borderId="0" xfId="1" applyFont="1" applyFill="1" applyAlignment="1" applyProtection="1">
      <alignment horizontal="right" vertical="center" shrinkToFit="1"/>
      <protection hidden="1"/>
    </xf>
    <xf numFmtId="0" fontId="4" fillId="2" borderId="15" xfId="0" applyFont="1" applyFill="1" applyBorder="1" applyAlignment="1" applyProtection="1">
      <alignment horizontal="right" vertical="center" shrinkToFit="1"/>
      <protection hidden="1"/>
    </xf>
    <xf numFmtId="177" fontId="4" fillId="2" borderId="16" xfId="0" applyNumberFormat="1" applyFont="1" applyFill="1" applyBorder="1" applyAlignment="1" applyProtection="1">
      <alignment horizontal="left" vertical="center" shrinkToFit="1"/>
      <protection hidden="1"/>
    </xf>
    <xf numFmtId="0" fontId="4" fillId="2" borderId="26" xfId="0" applyFont="1" applyFill="1" applyBorder="1" applyAlignment="1" applyProtection="1">
      <alignment horizontal="center" vertical="center" shrinkToFit="1"/>
      <protection hidden="1"/>
    </xf>
    <xf numFmtId="0" fontId="4" fillId="2" borderId="27" xfId="0" applyFont="1" applyFill="1" applyBorder="1" applyAlignment="1" applyProtection="1">
      <alignment horizontal="center" vertical="center" shrinkToFit="1"/>
      <protection hidden="1"/>
    </xf>
    <xf numFmtId="38" fontId="4" fillId="2" borderId="27" xfId="1" applyFont="1" applyFill="1" applyBorder="1" applyAlignment="1" applyProtection="1">
      <alignment horizontal="center" vertical="center" shrinkToFit="1"/>
      <protection hidden="1"/>
    </xf>
    <xf numFmtId="0" fontId="4" fillId="2" borderId="29" xfId="0" applyFont="1" applyFill="1" applyBorder="1" applyAlignment="1" applyProtection="1">
      <alignment horizontal="center" vertical="center" shrinkToFit="1"/>
      <protection hidden="1"/>
    </xf>
    <xf numFmtId="38" fontId="4" fillId="2" borderId="29" xfId="1" applyFont="1" applyFill="1" applyBorder="1" applyAlignment="1" applyProtection="1">
      <alignment horizontal="center" vertical="center" shrinkToFit="1"/>
      <protection hidden="1"/>
    </xf>
    <xf numFmtId="38" fontId="7" fillId="2" borderId="0" xfId="0" applyNumberFormat="1" applyFont="1" applyFill="1" applyAlignment="1" applyProtection="1">
      <alignment vertical="center" shrinkToFit="1"/>
      <protection hidden="1"/>
    </xf>
    <xf numFmtId="0" fontId="5" fillId="2" borderId="2" xfId="0" applyFont="1" applyFill="1" applyBorder="1" applyAlignment="1" applyProtection="1">
      <alignment vertical="center" shrinkToFit="1"/>
      <protection hidden="1"/>
    </xf>
    <xf numFmtId="10" fontId="5" fillId="2" borderId="2" xfId="0" applyNumberFormat="1" applyFont="1" applyFill="1" applyBorder="1" applyAlignment="1" applyProtection="1">
      <alignment vertical="center" shrinkToFit="1"/>
      <protection hidden="1"/>
    </xf>
    <xf numFmtId="38" fontId="5" fillId="2" borderId="3" xfId="0" applyNumberFormat="1" applyFont="1" applyFill="1" applyBorder="1" applyAlignment="1" applyProtection="1">
      <alignment vertical="center" shrinkToFit="1"/>
      <protection hidden="1"/>
    </xf>
    <xf numFmtId="38" fontId="5" fillId="2" borderId="21" xfId="1" applyFont="1" applyFill="1" applyBorder="1" applyAlignment="1" applyProtection="1">
      <alignment vertical="center" shrinkToFit="1"/>
      <protection hidden="1"/>
    </xf>
    <xf numFmtId="38" fontId="5" fillId="2" borderId="2" xfId="1" applyFont="1" applyFill="1" applyBorder="1" applyAlignment="1" applyProtection="1">
      <alignment vertical="center" shrinkToFit="1"/>
      <protection hidden="1"/>
    </xf>
    <xf numFmtId="38" fontId="5" fillId="2" borderId="3" xfId="1" applyFont="1" applyFill="1" applyBorder="1" applyAlignment="1" applyProtection="1">
      <alignment vertical="center" shrinkToFit="1"/>
      <protection hidden="1"/>
    </xf>
    <xf numFmtId="0" fontId="4" fillId="2" borderId="21" xfId="0" applyFont="1" applyFill="1" applyBorder="1" applyAlignment="1" applyProtection="1">
      <alignment horizontal="right" vertical="center" shrinkToFit="1"/>
      <protection hidden="1"/>
    </xf>
    <xf numFmtId="0" fontId="4" fillId="2" borderId="2" xfId="0" applyFont="1" applyFill="1" applyBorder="1" applyAlignment="1" applyProtection="1">
      <alignment horizontal="right" vertical="center" shrinkToFit="1"/>
      <protection hidden="1"/>
    </xf>
    <xf numFmtId="38" fontId="4" fillId="2" borderId="3" xfId="1" applyFont="1" applyFill="1" applyBorder="1" applyAlignment="1" applyProtection="1">
      <alignment horizontal="right" vertical="center" shrinkToFit="1"/>
      <protection hidden="1"/>
    </xf>
    <xf numFmtId="38" fontId="5" fillId="2" borderId="30" xfId="1" applyFont="1" applyFill="1" applyBorder="1" applyAlignment="1" applyProtection="1">
      <alignment vertical="center" shrinkToFit="1"/>
      <protection hidden="1"/>
    </xf>
    <xf numFmtId="0" fontId="5" fillId="2" borderId="4" xfId="0" applyFont="1" applyFill="1" applyBorder="1" applyAlignment="1" applyProtection="1">
      <alignment vertical="center" shrinkToFit="1"/>
      <protection hidden="1"/>
    </xf>
    <xf numFmtId="10" fontId="5" fillId="2" borderId="4" xfId="0" applyNumberFormat="1" applyFont="1" applyFill="1" applyBorder="1" applyAlignment="1" applyProtection="1">
      <alignment vertical="center" shrinkToFit="1"/>
      <protection hidden="1"/>
    </xf>
    <xf numFmtId="38" fontId="5" fillId="2" borderId="5" xfId="0" applyNumberFormat="1" applyFont="1" applyFill="1" applyBorder="1" applyAlignment="1" applyProtection="1">
      <alignment vertical="center" shrinkToFit="1"/>
      <protection hidden="1"/>
    </xf>
    <xf numFmtId="38" fontId="5" fillId="2" borderId="24" xfId="1" applyFont="1" applyFill="1" applyBorder="1" applyAlignment="1" applyProtection="1">
      <alignment vertical="center" shrinkToFit="1"/>
      <protection hidden="1"/>
    </xf>
    <xf numFmtId="38" fontId="5" fillId="2" borderId="4" xfId="1" applyFont="1" applyFill="1" applyBorder="1" applyAlignment="1" applyProtection="1">
      <alignment vertical="center" shrinkToFit="1"/>
      <protection hidden="1"/>
    </xf>
    <xf numFmtId="38" fontId="5" fillId="2" borderId="5" xfId="1" applyFont="1" applyFill="1" applyBorder="1" applyAlignment="1" applyProtection="1">
      <alignment vertical="center" shrinkToFit="1"/>
      <protection hidden="1"/>
    </xf>
    <xf numFmtId="0" fontId="4" fillId="2" borderId="24" xfId="0" applyFont="1" applyFill="1" applyBorder="1" applyAlignment="1" applyProtection="1">
      <alignment horizontal="right" vertical="center" shrinkToFit="1"/>
      <protection hidden="1"/>
    </xf>
    <xf numFmtId="0" fontId="4" fillId="2" borderId="4" xfId="0" applyFont="1" applyFill="1" applyBorder="1" applyAlignment="1" applyProtection="1">
      <alignment horizontal="right" vertical="center" shrinkToFit="1"/>
      <protection hidden="1"/>
    </xf>
    <xf numFmtId="38" fontId="4" fillId="2" borderId="5" xfId="1" applyFont="1" applyFill="1" applyBorder="1" applyAlignment="1" applyProtection="1">
      <alignment horizontal="right" vertical="center" shrinkToFit="1"/>
      <protection hidden="1"/>
    </xf>
    <xf numFmtId="38" fontId="5" fillId="2" borderId="31" xfId="1" applyFont="1" applyFill="1" applyBorder="1" applyAlignment="1" applyProtection="1">
      <alignment vertical="center" shrinkToFit="1"/>
      <protection hidden="1"/>
    </xf>
    <xf numFmtId="38" fontId="4" fillId="2" borderId="24" xfId="1" applyFont="1" applyFill="1" applyBorder="1" applyAlignment="1" applyProtection="1">
      <alignment horizontal="right" vertical="center" shrinkToFit="1"/>
      <protection hidden="1"/>
    </xf>
    <xf numFmtId="38" fontId="4" fillId="2" borderId="4" xfId="1" applyFont="1" applyFill="1" applyBorder="1" applyAlignment="1" applyProtection="1">
      <alignment horizontal="right" vertical="center" shrinkToFit="1"/>
      <protection hidden="1"/>
    </xf>
    <xf numFmtId="38" fontId="4" fillId="2" borderId="4" xfId="0" applyNumberFormat="1" applyFont="1" applyFill="1" applyBorder="1" applyAlignment="1" applyProtection="1">
      <alignment horizontal="right" vertical="center" shrinkToFit="1"/>
      <protection hidden="1"/>
    </xf>
    <xf numFmtId="0" fontId="5" fillId="2" borderId="6" xfId="0" applyFont="1" applyFill="1" applyBorder="1" applyAlignment="1" applyProtection="1">
      <alignment vertical="center" shrinkToFit="1"/>
      <protection hidden="1"/>
    </xf>
    <xf numFmtId="10" fontId="5" fillId="2" borderId="6" xfId="2" applyNumberFormat="1" applyFont="1" applyFill="1" applyBorder="1" applyAlignment="1" applyProtection="1">
      <alignment vertical="center" shrinkToFit="1"/>
      <protection hidden="1"/>
    </xf>
    <xf numFmtId="38" fontId="5" fillId="2" borderId="7" xfId="0" applyNumberFormat="1" applyFont="1" applyFill="1" applyBorder="1" applyAlignment="1" applyProtection="1">
      <alignment vertical="center" shrinkToFit="1"/>
      <protection hidden="1"/>
    </xf>
    <xf numFmtId="38" fontId="5" fillId="2" borderId="23" xfId="1" applyFont="1" applyFill="1" applyBorder="1" applyAlignment="1" applyProtection="1">
      <alignment vertical="center" shrinkToFit="1"/>
      <protection hidden="1"/>
    </xf>
    <xf numFmtId="38" fontId="5" fillId="2" borderId="6" xfId="1" applyFont="1" applyFill="1" applyBorder="1" applyAlignment="1" applyProtection="1">
      <alignment vertical="center" shrinkToFit="1"/>
      <protection hidden="1"/>
    </xf>
    <xf numFmtId="38" fontId="5" fillId="2" borderId="7" xfId="1" applyFont="1" applyFill="1" applyBorder="1" applyAlignment="1" applyProtection="1">
      <alignment vertical="center" shrinkToFit="1"/>
      <protection hidden="1"/>
    </xf>
    <xf numFmtId="38" fontId="4" fillId="2" borderId="23" xfId="1" applyFont="1" applyFill="1" applyBorder="1" applyAlignment="1" applyProtection="1">
      <alignment horizontal="right" vertical="center" shrinkToFit="1"/>
      <protection hidden="1"/>
    </xf>
    <xf numFmtId="38" fontId="4" fillId="2" borderId="6" xfId="1" applyFont="1" applyFill="1" applyBorder="1" applyAlignment="1" applyProtection="1">
      <alignment horizontal="right" vertical="center" shrinkToFit="1"/>
      <protection hidden="1"/>
    </xf>
    <xf numFmtId="38" fontId="4" fillId="2" borderId="6" xfId="0" applyNumberFormat="1" applyFont="1" applyFill="1" applyBorder="1" applyAlignment="1" applyProtection="1">
      <alignment horizontal="right" vertical="center" shrinkToFit="1"/>
      <protection hidden="1"/>
    </xf>
    <xf numFmtId="38" fontId="4" fillId="2" borderId="7" xfId="1" applyFont="1" applyFill="1" applyBorder="1" applyAlignment="1" applyProtection="1">
      <alignment horizontal="right" vertical="center" shrinkToFit="1"/>
      <protection hidden="1"/>
    </xf>
    <xf numFmtId="38" fontId="5" fillId="2" borderId="32" xfId="1" applyFont="1" applyFill="1" applyBorder="1" applyAlignment="1" applyProtection="1">
      <alignment vertical="center" shrinkToFit="1"/>
      <protection hidden="1"/>
    </xf>
    <xf numFmtId="38" fontId="5" fillId="2" borderId="33" xfId="1" applyFont="1" applyFill="1" applyBorder="1" applyAlignment="1" applyProtection="1">
      <alignment vertical="center" shrinkToFit="1"/>
      <protection hidden="1"/>
    </xf>
    <xf numFmtId="38" fontId="5" fillId="2" borderId="34" xfId="1" applyFont="1" applyFill="1" applyBorder="1" applyAlignment="1" applyProtection="1">
      <alignment vertical="center" shrinkToFit="1"/>
      <protection hidden="1"/>
    </xf>
    <xf numFmtId="38" fontId="5" fillId="2" borderId="35" xfId="1" applyFont="1" applyFill="1" applyBorder="1" applyAlignment="1" applyProtection="1">
      <alignment vertical="center" shrinkToFit="1"/>
      <protection hidden="1"/>
    </xf>
    <xf numFmtId="0" fontId="4" fillId="2" borderId="23" xfId="0" applyFont="1" applyFill="1" applyBorder="1" applyAlignment="1" applyProtection="1">
      <alignment horizontal="center" vertical="center" shrinkToFit="1"/>
      <protection hidden="1"/>
    </xf>
    <xf numFmtId="0" fontId="5" fillId="3" borderId="39" xfId="0" applyFont="1" applyFill="1" applyBorder="1" applyAlignment="1" applyProtection="1">
      <alignment vertical="center" shrinkToFit="1"/>
      <protection locked="0"/>
    </xf>
    <xf numFmtId="10" fontId="4" fillId="3" borderId="3" xfId="2" applyNumberFormat="1" applyFont="1" applyFill="1" applyBorder="1" applyAlignment="1" applyProtection="1">
      <alignment horizontal="center" vertical="center" shrinkToFit="1"/>
      <protection locked="0"/>
    </xf>
    <xf numFmtId="10" fontId="4" fillId="3" borderId="5" xfId="2" applyNumberFormat="1" applyFont="1" applyFill="1" applyBorder="1" applyAlignment="1" applyProtection="1">
      <alignment horizontal="center" vertical="center" shrinkToFit="1"/>
      <protection locked="0"/>
    </xf>
    <xf numFmtId="10" fontId="4" fillId="3" borderId="7" xfId="2" applyNumberFormat="1" applyFont="1" applyFill="1" applyBorder="1" applyAlignment="1" applyProtection="1">
      <alignment horizontal="center" vertical="center" shrinkToFit="1"/>
      <protection locked="0"/>
    </xf>
    <xf numFmtId="0" fontId="11" fillId="2" borderId="0" xfId="0" applyFont="1" applyFill="1" applyProtection="1">
      <alignment vertical="center"/>
      <protection hidden="1"/>
    </xf>
    <xf numFmtId="0" fontId="13" fillId="2" borderId="0" xfId="0" applyFont="1" applyFill="1" applyAlignment="1" applyProtection="1">
      <alignment horizontal="center" vertical="center"/>
      <protection hidden="1"/>
    </xf>
    <xf numFmtId="0" fontId="14" fillId="2" borderId="0" xfId="0" applyFont="1" applyFill="1" applyAlignment="1" applyProtection="1">
      <alignment horizontal="right" vertical="center" shrinkToFit="1"/>
      <protection hidden="1"/>
    </xf>
    <xf numFmtId="0" fontId="12" fillId="2" borderId="0" xfId="0" applyFont="1" applyFill="1" applyProtection="1">
      <alignment vertical="center"/>
      <protection hidden="1"/>
    </xf>
    <xf numFmtId="0" fontId="7" fillId="2" borderId="0" xfId="0" applyFont="1" applyFill="1" applyAlignment="1" applyProtection="1">
      <alignment vertical="center" wrapText="1" shrinkToFit="1"/>
      <protection hidden="1"/>
    </xf>
    <xf numFmtId="0" fontId="7" fillId="2" borderId="0" xfId="0" applyFont="1" applyFill="1" applyAlignment="1" applyProtection="1">
      <alignment horizontal="center" vertical="center" shrinkToFit="1"/>
      <protection hidden="1"/>
    </xf>
    <xf numFmtId="0" fontId="4" fillId="2" borderId="0" xfId="0" applyFont="1" applyFill="1" applyAlignment="1" applyProtection="1">
      <alignment horizontal="center" vertical="center" shrinkToFit="1"/>
      <protection hidden="1"/>
    </xf>
    <xf numFmtId="38" fontId="4" fillId="2" borderId="0" xfId="1" applyFont="1" applyFill="1" applyBorder="1" applyAlignment="1" applyProtection="1">
      <alignment horizontal="center" vertical="center" shrinkToFit="1"/>
      <protection hidden="1"/>
    </xf>
    <xf numFmtId="38" fontId="5" fillId="2" borderId="0" xfId="1" applyFont="1" applyFill="1" applyBorder="1" applyAlignment="1" applyProtection="1">
      <alignment horizontal="center" vertical="center" shrinkToFit="1"/>
      <protection hidden="1"/>
    </xf>
    <xf numFmtId="0" fontId="4" fillId="2" borderId="6" xfId="0" applyFont="1" applyFill="1" applyBorder="1" applyAlignment="1" applyProtection="1">
      <alignment horizontal="center" vertical="center" shrinkToFit="1"/>
      <protection hidden="1"/>
    </xf>
    <xf numFmtId="38" fontId="4" fillId="2" borderId="6" xfId="1" applyFont="1" applyFill="1" applyBorder="1" applyAlignment="1" applyProtection="1">
      <alignment horizontal="center" vertical="center" shrinkToFit="1"/>
      <protection hidden="1"/>
    </xf>
    <xf numFmtId="0" fontId="4" fillId="2" borderId="7" xfId="0" applyFont="1" applyFill="1" applyBorder="1" applyAlignment="1" applyProtection="1">
      <alignment horizontal="center" vertical="center" shrinkToFit="1"/>
      <protection hidden="1"/>
    </xf>
    <xf numFmtId="38" fontId="4" fillId="2" borderId="7" xfId="1" applyFont="1" applyFill="1" applyBorder="1" applyAlignment="1" applyProtection="1">
      <alignment horizontal="center" vertical="center" shrinkToFit="1"/>
      <protection hidden="1"/>
    </xf>
    <xf numFmtId="0" fontId="14" fillId="2" borderId="0" xfId="0" applyFont="1" applyFill="1" applyAlignment="1" applyProtection="1">
      <alignment vertical="center" shrinkToFit="1"/>
      <protection hidden="1"/>
    </xf>
    <xf numFmtId="0" fontId="4" fillId="2" borderId="21" xfId="0" applyFont="1" applyFill="1" applyBorder="1" applyAlignment="1" applyProtection="1">
      <alignment horizontal="center" vertical="center" shrinkToFit="1"/>
      <protection hidden="1"/>
    </xf>
    <xf numFmtId="0" fontId="4" fillId="2" borderId="24"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center" vertical="center" shrinkToFit="1"/>
      <protection hidden="1"/>
    </xf>
    <xf numFmtId="176" fontId="5" fillId="2" borderId="2" xfId="0" applyNumberFormat="1" applyFont="1" applyFill="1" applyBorder="1" applyAlignment="1" applyProtection="1">
      <alignment horizontal="right" vertical="center" shrinkToFit="1"/>
      <protection hidden="1"/>
    </xf>
    <xf numFmtId="176" fontId="5" fillId="2" borderId="3" xfId="0" applyNumberFormat="1" applyFont="1" applyFill="1" applyBorder="1" applyAlignment="1" applyProtection="1">
      <alignment horizontal="right" vertical="center" shrinkToFit="1"/>
      <protection hidden="1"/>
    </xf>
    <xf numFmtId="176" fontId="5" fillId="2" borderId="6" xfId="0" applyNumberFormat="1" applyFont="1" applyFill="1" applyBorder="1" applyAlignment="1" applyProtection="1">
      <alignment horizontal="right" vertical="center" shrinkToFit="1"/>
      <protection hidden="1"/>
    </xf>
    <xf numFmtId="176" fontId="5" fillId="2" borderId="7" xfId="0" applyNumberFormat="1" applyFont="1" applyFill="1" applyBorder="1" applyAlignment="1" applyProtection="1">
      <alignment horizontal="right" vertical="center" shrinkToFit="1"/>
      <protection hidden="1"/>
    </xf>
    <xf numFmtId="176" fontId="5" fillId="2" borderId="9" xfId="0" applyNumberFormat="1" applyFont="1" applyFill="1" applyBorder="1" applyAlignment="1" applyProtection="1">
      <alignment horizontal="right" vertical="center" shrinkToFit="1"/>
      <protection hidden="1"/>
    </xf>
    <xf numFmtId="176" fontId="5" fillId="2" borderId="10" xfId="0" applyNumberFormat="1" applyFont="1" applyFill="1" applyBorder="1" applyAlignment="1" applyProtection="1">
      <alignment horizontal="right" vertical="center" shrinkToFit="1"/>
      <protection hidden="1"/>
    </xf>
    <xf numFmtId="176" fontId="5" fillId="2" borderId="16" xfId="0" applyNumberFormat="1" applyFont="1" applyFill="1" applyBorder="1" applyAlignment="1" applyProtection="1">
      <alignment horizontal="right" vertical="center" shrinkToFit="1"/>
      <protection hidden="1"/>
    </xf>
    <xf numFmtId="176" fontId="4" fillId="3" borderId="25" xfId="1" applyNumberFormat="1" applyFont="1" applyFill="1" applyBorder="1" applyAlignment="1" applyProtection="1">
      <alignment horizontal="right" vertical="center" shrinkToFit="1"/>
      <protection locked="0"/>
    </xf>
    <xf numFmtId="176" fontId="4" fillId="3" borderId="31" xfId="1" applyNumberFormat="1" applyFont="1" applyFill="1" applyBorder="1" applyAlignment="1" applyProtection="1">
      <alignment horizontal="right" vertical="center" shrinkToFit="1"/>
      <protection locked="0"/>
    </xf>
    <xf numFmtId="0" fontId="4" fillId="2" borderId="2" xfId="0" applyFont="1" applyFill="1" applyBorder="1" applyAlignment="1" applyProtection="1">
      <alignment horizontal="center" vertical="center" shrinkToFit="1"/>
      <protection hidden="1"/>
    </xf>
    <xf numFmtId="0" fontId="4" fillId="2" borderId="3" xfId="0" applyFont="1" applyFill="1" applyBorder="1" applyAlignment="1" applyProtection="1">
      <alignment horizontal="center" vertical="center" shrinkToFit="1"/>
      <protection hidden="1"/>
    </xf>
    <xf numFmtId="0" fontId="4" fillId="2" borderId="4" xfId="0" applyFont="1" applyFill="1" applyBorder="1" applyAlignment="1" applyProtection="1">
      <alignment horizontal="center" vertical="center" shrinkToFit="1"/>
      <protection hidden="1"/>
    </xf>
    <xf numFmtId="0" fontId="4" fillId="2" borderId="5"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7" xfId="0" applyFont="1" applyFill="1" applyBorder="1" applyAlignment="1" applyProtection="1">
      <alignment horizontal="center" vertical="center" shrinkToFit="1"/>
      <protection hidden="1"/>
    </xf>
    <xf numFmtId="0" fontId="5" fillId="2" borderId="37" xfId="0" applyFont="1" applyFill="1" applyBorder="1" applyAlignment="1" applyProtection="1">
      <alignment horizontal="center" vertical="center" shrinkToFit="1"/>
      <protection hidden="1"/>
    </xf>
    <xf numFmtId="0" fontId="5" fillId="2" borderId="36"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4" fillId="2" borderId="27" xfId="0" applyFont="1" applyFill="1" applyBorder="1" applyAlignment="1" applyProtection="1">
      <alignment horizontal="center" vertical="center" shrinkToFit="1"/>
      <protection hidden="1"/>
    </xf>
    <xf numFmtId="0" fontId="4" fillId="2" borderId="22" xfId="0" applyFont="1" applyFill="1" applyBorder="1" applyAlignment="1" applyProtection="1">
      <alignment horizontal="center" vertical="center" shrinkToFit="1"/>
      <protection hidden="1"/>
    </xf>
    <xf numFmtId="0" fontId="4" fillId="2" borderId="28" xfId="0"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shrinkToFit="1"/>
      <protection hidden="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4" fillId="2" borderId="26" xfId="0" applyFont="1" applyFill="1" applyBorder="1" applyAlignment="1" applyProtection="1">
      <alignment horizontal="center" vertical="center" shrinkToFit="1"/>
      <protection hidden="1"/>
    </xf>
    <xf numFmtId="38" fontId="5" fillId="2" borderId="20" xfId="1" applyFont="1" applyFill="1" applyBorder="1" applyAlignment="1" applyProtection="1">
      <alignment horizontal="center" vertical="center" shrinkToFit="1"/>
      <protection hidden="1"/>
    </xf>
    <xf numFmtId="0" fontId="5" fillId="2" borderId="24" xfId="0" applyFont="1" applyFill="1" applyBorder="1" applyAlignment="1" applyProtection="1">
      <alignment horizontal="center" vertical="center" shrinkToFit="1"/>
      <protection hidden="1"/>
    </xf>
    <xf numFmtId="0" fontId="5" fillId="2" borderId="23" xfId="0" applyFont="1" applyFill="1" applyBorder="1" applyAlignment="1" applyProtection="1">
      <alignment horizontal="center" vertical="center" shrinkToFit="1"/>
      <protection hidden="1"/>
    </xf>
    <xf numFmtId="0" fontId="14" fillId="2" borderId="0" xfId="0" applyFont="1" applyFill="1" applyAlignment="1" applyProtection="1">
      <alignment horizontal="left" vertical="top" wrapText="1" shrinkToFit="1"/>
      <protection hidden="1"/>
    </xf>
    <xf numFmtId="0" fontId="14" fillId="2" borderId="0" xfId="0" applyFont="1" applyFill="1" applyAlignment="1" applyProtection="1">
      <alignment horizontal="left" vertical="top" shrinkToFit="1"/>
      <protection hidden="1"/>
    </xf>
    <xf numFmtId="0" fontId="15" fillId="2" borderId="1" xfId="0" applyFont="1" applyFill="1" applyBorder="1" applyAlignment="1" applyProtection="1">
      <alignment horizontal="left" vertical="center" wrapText="1" indent="1" shrinkToFit="1"/>
      <protection hidden="1"/>
    </xf>
    <xf numFmtId="0" fontId="15" fillId="2" borderId="38" xfId="0" applyFont="1" applyFill="1" applyBorder="1" applyAlignment="1" applyProtection="1">
      <alignment horizontal="left" vertical="center" indent="1" shrinkToFit="1"/>
      <protection hidden="1"/>
    </xf>
    <xf numFmtId="0" fontId="15" fillId="2" borderId="40" xfId="0" applyFont="1" applyFill="1" applyBorder="1" applyAlignment="1" applyProtection="1">
      <alignment horizontal="left" vertical="center" indent="1" shrinkToFit="1"/>
      <protection hidden="1"/>
    </xf>
    <xf numFmtId="0" fontId="4" fillId="2" borderId="6" xfId="0" applyFont="1" applyFill="1" applyBorder="1" applyAlignment="1" applyProtection="1">
      <alignment horizontal="center" vertical="center" shrinkToFit="1"/>
      <protection hidden="1"/>
    </xf>
    <xf numFmtId="0" fontId="4" fillId="2" borderId="41" xfId="0" applyFont="1" applyFill="1" applyBorder="1" applyAlignment="1" applyProtection="1">
      <alignment horizontal="center" vertical="center" shrinkToFit="1"/>
      <protection hidden="1"/>
    </xf>
    <xf numFmtId="0" fontId="5" fillId="2" borderId="17" xfId="0" applyFont="1" applyFill="1" applyBorder="1" applyAlignment="1" applyProtection="1">
      <alignment horizontal="center" vertical="center" shrinkToFit="1"/>
      <protection hidden="1"/>
    </xf>
    <xf numFmtId="0" fontId="5" fillId="2" borderId="18" xfId="0" applyFont="1" applyFill="1" applyBorder="1" applyAlignment="1" applyProtection="1">
      <alignment horizontal="center" vertical="center" shrinkToFit="1"/>
      <protection hidden="1"/>
    </xf>
    <xf numFmtId="0" fontId="5" fillId="2" borderId="9"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shrinkToFit="1"/>
      <protection hidden="1"/>
    </xf>
    <xf numFmtId="0" fontId="5" fillId="2" borderId="38" xfId="0" applyFont="1" applyFill="1" applyBorder="1" applyAlignment="1" applyProtection="1">
      <alignment horizontal="center" vertical="center" shrinkToFit="1"/>
      <protection hidden="1"/>
    </xf>
    <xf numFmtId="0" fontId="5" fillId="2" borderId="40" xfId="0" applyFont="1" applyFill="1" applyBorder="1" applyAlignment="1" applyProtection="1">
      <alignment horizontal="center" vertical="center" shrinkToFit="1"/>
      <protection hidden="1"/>
    </xf>
    <xf numFmtId="0" fontId="6" fillId="2" borderId="38" xfId="0" applyFont="1" applyFill="1" applyBorder="1" applyAlignment="1" applyProtection="1">
      <alignment horizontal="center" vertical="center" shrinkToFit="1"/>
      <protection hidden="1"/>
    </xf>
    <xf numFmtId="176" fontId="4" fillId="3" borderId="22" xfId="1" applyNumberFormat="1" applyFont="1" applyFill="1" applyBorder="1" applyAlignment="1" applyProtection="1">
      <alignment horizontal="right" vertical="center" shrinkToFit="1"/>
      <protection locked="0"/>
    </xf>
    <xf numFmtId="176" fontId="4" fillId="3" borderId="30" xfId="1" applyNumberFormat="1" applyFont="1" applyFill="1" applyBorder="1" applyAlignment="1" applyProtection="1">
      <alignment horizontal="right" vertical="center" shrinkToFit="1"/>
      <protection locked="0"/>
    </xf>
    <xf numFmtId="0" fontId="4" fillId="2" borderId="43" xfId="0" applyFont="1" applyFill="1" applyBorder="1" applyAlignment="1" applyProtection="1">
      <alignment horizontal="center" vertical="center" shrinkToFit="1"/>
      <protection hidden="1"/>
    </xf>
    <xf numFmtId="0" fontId="4" fillId="2" borderId="30" xfId="0" applyFont="1" applyFill="1" applyBorder="1" applyAlignment="1" applyProtection="1">
      <alignment horizontal="center" vertical="center" shrinkToFit="1"/>
      <protection hidden="1"/>
    </xf>
    <xf numFmtId="176" fontId="4" fillId="3" borderId="11" xfId="1" applyNumberFormat="1" applyFont="1" applyFill="1" applyBorder="1" applyAlignment="1" applyProtection="1">
      <alignment horizontal="right" vertical="center" shrinkToFit="1"/>
      <protection locked="0"/>
    </xf>
    <xf numFmtId="0" fontId="5" fillId="2" borderId="39" xfId="0" applyFont="1" applyFill="1" applyBorder="1" applyAlignment="1" applyProtection="1">
      <alignment horizontal="center" vertical="center" shrinkToFit="1"/>
      <protection hidden="1"/>
    </xf>
    <xf numFmtId="0" fontId="4" fillId="2" borderId="42" xfId="0" applyFont="1" applyFill="1" applyBorder="1" applyAlignment="1" applyProtection="1">
      <alignment horizontal="center" vertical="center" shrinkToFit="1"/>
      <protection hidden="1"/>
    </xf>
    <xf numFmtId="0" fontId="4" fillId="2" borderId="31" xfId="0" applyFont="1" applyFill="1" applyBorder="1" applyAlignment="1" applyProtection="1">
      <alignment horizontal="center" vertical="center" shrinkToFit="1"/>
      <protection hidden="1"/>
    </xf>
    <xf numFmtId="176" fontId="4" fillId="3" borderId="13" xfId="1" applyNumberFormat="1" applyFont="1" applyFill="1" applyBorder="1" applyAlignment="1" applyProtection="1">
      <alignment horizontal="right" vertical="center"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B3BEE3"/>
      <color rgb="FFB0E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元金返済と利息、ローン残高の推移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6298391866286452E-2"/>
          <c:y val="2.3014739812353264E-2"/>
          <c:w val="0.85473660305633115"/>
          <c:h val="0.89469034960823046"/>
        </c:manualLayout>
      </c:layout>
      <c:barChart>
        <c:barDir val="col"/>
        <c:grouping val="stacked"/>
        <c:varyColors val="0"/>
        <c:ser>
          <c:idx val="2"/>
          <c:order val="0"/>
          <c:tx>
            <c:strRef>
              <c:f>'償還予定表（元利均等返済）'!$R$17</c:f>
              <c:strCache>
                <c:ptCount val="1"/>
                <c:pt idx="0">
                  <c:v>元金</c:v>
                </c:pt>
              </c:strCache>
            </c:strRef>
          </c:tx>
          <c:spPr>
            <a:solidFill>
              <a:srgbClr val="0070C0"/>
            </a:solidFill>
            <a:ln>
              <a:noFill/>
            </a:ln>
            <a:effectLst/>
          </c:spPr>
          <c:invertIfNegative val="0"/>
          <c:cat>
            <c:strRef>
              <c:f>'償還予定表（元利均等返済）'!$B$18:$B$437</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'償還予定表（元利均等返済）'!$R$18:$R$437</c:f>
              <c:numCache>
                <c:formatCode>#,##0_);[Red]\(#,##0\)</c:formatCode>
                <c:ptCount val="420"/>
                <c:pt idx="0">
                  <c:v>59685</c:v>
                </c:pt>
                <c:pt idx="1">
                  <c:v>59735</c:v>
                </c:pt>
                <c:pt idx="2">
                  <c:v>59785</c:v>
                </c:pt>
                <c:pt idx="3">
                  <c:v>59834</c:v>
                </c:pt>
                <c:pt idx="4">
                  <c:v>59884</c:v>
                </c:pt>
                <c:pt idx="5">
                  <c:v>179599</c:v>
                </c:pt>
                <c:pt idx="6">
                  <c:v>59984</c:v>
                </c:pt>
                <c:pt idx="7">
                  <c:v>60034</c:v>
                </c:pt>
                <c:pt idx="8">
                  <c:v>60084</c:v>
                </c:pt>
                <c:pt idx="9">
                  <c:v>60134</c:v>
                </c:pt>
                <c:pt idx="10">
                  <c:v>60184</c:v>
                </c:pt>
                <c:pt idx="11">
                  <c:v>180497</c:v>
                </c:pt>
                <c:pt idx="12">
                  <c:v>60285</c:v>
                </c:pt>
                <c:pt idx="13">
                  <c:v>60335</c:v>
                </c:pt>
                <c:pt idx="14">
                  <c:v>60385</c:v>
                </c:pt>
                <c:pt idx="15">
                  <c:v>60435</c:v>
                </c:pt>
                <c:pt idx="16">
                  <c:v>60486</c:v>
                </c:pt>
                <c:pt idx="17">
                  <c:v>181401</c:v>
                </c:pt>
                <c:pt idx="18">
                  <c:v>60587</c:v>
                </c:pt>
                <c:pt idx="19">
                  <c:v>60637</c:v>
                </c:pt>
                <c:pt idx="20">
                  <c:v>60688</c:v>
                </c:pt>
                <c:pt idx="21">
                  <c:v>60738</c:v>
                </c:pt>
                <c:pt idx="22">
                  <c:v>60789</c:v>
                </c:pt>
                <c:pt idx="23">
                  <c:v>182309</c:v>
                </c:pt>
                <c:pt idx="24">
                  <c:v>60890</c:v>
                </c:pt>
                <c:pt idx="25">
                  <c:v>60941</c:v>
                </c:pt>
                <c:pt idx="26">
                  <c:v>60992</c:v>
                </c:pt>
                <c:pt idx="27">
                  <c:v>61043</c:v>
                </c:pt>
                <c:pt idx="28">
                  <c:v>61093</c:v>
                </c:pt>
                <c:pt idx="29">
                  <c:v>183220</c:v>
                </c:pt>
                <c:pt idx="30">
                  <c:v>61195</c:v>
                </c:pt>
                <c:pt idx="31">
                  <c:v>61246</c:v>
                </c:pt>
                <c:pt idx="32">
                  <c:v>61297</c:v>
                </c:pt>
                <c:pt idx="33">
                  <c:v>61348</c:v>
                </c:pt>
                <c:pt idx="34">
                  <c:v>61400</c:v>
                </c:pt>
                <c:pt idx="35">
                  <c:v>184138</c:v>
                </c:pt>
                <c:pt idx="36">
                  <c:v>61502</c:v>
                </c:pt>
                <c:pt idx="37">
                  <c:v>61553</c:v>
                </c:pt>
                <c:pt idx="38">
                  <c:v>61604</c:v>
                </c:pt>
                <c:pt idx="39">
                  <c:v>61656</c:v>
                </c:pt>
                <c:pt idx="40">
                  <c:v>61707</c:v>
                </c:pt>
                <c:pt idx="41">
                  <c:v>185059</c:v>
                </c:pt>
                <c:pt idx="42">
                  <c:v>61810</c:v>
                </c:pt>
                <c:pt idx="43">
                  <c:v>61862</c:v>
                </c:pt>
                <c:pt idx="44">
                  <c:v>61913</c:v>
                </c:pt>
                <c:pt idx="45">
                  <c:v>61965</c:v>
                </c:pt>
                <c:pt idx="46">
                  <c:v>62016</c:v>
                </c:pt>
                <c:pt idx="47">
                  <c:v>185985</c:v>
                </c:pt>
                <c:pt idx="48">
                  <c:v>62120</c:v>
                </c:pt>
                <c:pt idx="49">
                  <c:v>62172</c:v>
                </c:pt>
                <c:pt idx="50">
                  <c:v>62223</c:v>
                </c:pt>
                <c:pt idx="51">
                  <c:v>62275</c:v>
                </c:pt>
                <c:pt idx="52">
                  <c:v>62327</c:v>
                </c:pt>
                <c:pt idx="53">
                  <c:v>186915</c:v>
                </c:pt>
                <c:pt idx="54">
                  <c:v>62431</c:v>
                </c:pt>
                <c:pt idx="55">
                  <c:v>62483</c:v>
                </c:pt>
                <c:pt idx="56">
                  <c:v>62535</c:v>
                </c:pt>
                <c:pt idx="57">
                  <c:v>62587</c:v>
                </c:pt>
                <c:pt idx="58">
                  <c:v>62639</c:v>
                </c:pt>
                <c:pt idx="59">
                  <c:v>187851</c:v>
                </c:pt>
                <c:pt idx="60">
                  <c:v>57956</c:v>
                </c:pt>
                <c:pt idx="61">
                  <c:v>58029</c:v>
                </c:pt>
                <c:pt idx="62">
                  <c:v>58101</c:v>
                </c:pt>
                <c:pt idx="63">
                  <c:v>58174</c:v>
                </c:pt>
                <c:pt idx="64">
                  <c:v>58247</c:v>
                </c:pt>
                <c:pt idx="65">
                  <c:v>174675</c:v>
                </c:pt>
                <c:pt idx="66">
                  <c:v>58392</c:v>
                </c:pt>
                <c:pt idx="67">
                  <c:v>58465</c:v>
                </c:pt>
                <c:pt idx="68">
                  <c:v>58538</c:v>
                </c:pt>
                <c:pt idx="69">
                  <c:v>58611</c:v>
                </c:pt>
                <c:pt idx="70">
                  <c:v>58685</c:v>
                </c:pt>
                <c:pt idx="71">
                  <c:v>175986</c:v>
                </c:pt>
                <c:pt idx="72">
                  <c:v>58832</c:v>
                </c:pt>
                <c:pt idx="73">
                  <c:v>58905</c:v>
                </c:pt>
                <c:pt idx="74">
                  <c:v>58979</c:v>
                </c:pt>
                <c:pt idx="75">
                  <c:v>59052</c:v>
                </c:pt>
                <c:pt idx="76">
                  <c:v>59126</c:v>
                </c:pt>
                <c:pt idx="77">
                  <c:v>177307</c:v>
                </c:pt>
                <c:pt idx="78">
                  <c:v>59274</c:v>
                </c:pt>
                <c:pt idx="79">
                  <c:v>59348</c:v>
                </c:pt>
                <c:pt idx="80">
                  <c:v>59422</c:v>
                </c:pt>
                <c:pt idx="81">
                  <c:v>59497</c:v>
                </c:pt>
                <c:pt idx="82">
                  <c:v>59571</c:v>
                </c:pt>
                <c:pt idx="83">
                  <c:v>178639</c:v>
                </c:pt>
                <c:pt idx="84">
                  <c:v>59720</c:v>
                </c:pt>
                <c:pt idx="85">
                  <c:v>59795</c:v>
                </c:pt>
                <c:pt idx="86">
                  <c:v>59870</c:v>
                </c:pt>
                <c:pt idx="87">
                  <c:v>59944</c:v>
                </c:pt>
                <c:pt idx="88">
                  <c:v>60019</c:v>
                </c:pt>
                <c:pt idx="89">
                  <c:v>179980</c:v>
                </c:pt>
                <c:pt idx="90">
                  <c:v>60169</c:v>
                </c:pt>
                <c:pt idx="91">
                  <c:v>60245</c:v>
                </c:pt>
                <c:pt idx="92">
                  <c:v>60320</c:v>
                </c:pt>
                <c:pt idx="93">
                  <c:v>60395</c:v>
                </c:pt>
                <c:pt idx="94">
                  <c:v>60471</c:v>
                </c:pt>
                <c:pt idx="95">
                  <c:v>181331</c:v>
                </c:pt>
                <c:pt idx="96">
                  <c:v>60622</c:v>
                </c:pt>
                <c:pt idx="97">
                  <c:v>60698</c:v>
                </c:pt>
                <c:pt idx="98">
                  <c:v>60774</c:v>
                </c:pt>
                <c:pt idx="99">
                  <c:v>60850</c:v>
                </c:pt>
                <c:pt idx="100">
                  <c:v>60926</c:v>
                </c:pt>
                <c:pt idx="101">
                  <c:v>182693</c:v>
                </c:pt>
                <c:pt idx="102">
                  <c:v>61078</c:v>
                </c:pt>
                <c:pt idx="103">
                  <c:v>61155</c:v>
                </c:pt>
                <c:pt idx="104">
                  <c:v>61231</c:v>
                </c:pt>
                <c:pt idx="105">
                  <c:v>61308</c:v>
                </c:pt>
                <c:pt idx="106">
                  <c:v>61384</c:v>
                </c:pt>
                <c:pt idx="107">
                  <c:v>184064</c:v>
                </c:pt>
                <c:pt idx="108">
                  <c:v>61538</c:v>
                </c:pt>
                <c:pt idx="109">
                  <c:v>61615</c:v>
                </c:pt>
                <c:pt idx="110">
                  <c:v>61692</c:v>
                </c:pt>
                <c:pt idx="111">
                  <c:v>61769</c:v>
                </c:pt>
                <c:pt idx="112">
                  <c:v>61846</c:v>
                </c:pt>
                <c:pt idx="113">
                  <c:v>185446</c:v>
                </c:pt>
                <c:pt idx="114">
                  <c:v>62001</c:v>
                </c:pt>
                <c:pt idx="115">
                  <c:v>62078</c:v>
                </c:pt>
                <c:pt idx="116">
                  <c:v>62156</c:v>
                </c:pt>
                <c:pt idx="117">
                  <c:v>62233</c:v>
                </c:pt>
                <c:pt idx="118">
                  <c:v>62311</c:v>
                </c:pt>
                <c:pt idx="119">
                  <c:v>186838</c:v>
                </c:pt>
                <c:pt idx="120">
                  <c:v>58434</c:v>
                </c:pt>
                <c:pt idx="121">
                  <c:v>58532</c:v>
                </c:pt>
                <c:pt idx="122">
                  <c:v>58629</c:v>
                </c:pt>
                <c:pt idx="123">
                  <c:v>58727</c:v>
                </c:pt>
                <c:pt idx="124">
                  <c:v>58825</c:v>
                </c:pt>
                <c:pt idx="125">
                  <c:v>176392</c:v>
                </c:pt>
                <c:pt idx="126">
                  <c:v>59021</c:v>
                </c:pt>
                <c:pt idx="127">
                  <c:v>59119</c:v>
                </c:pt>
                <c:pt idx="128">
                  <c:v>59218</c:v>
                </c:pt>
                <c:pt idx="129">
                  <c:v>59317</c:v>
                </c:pt>
                <c:pt idx="130">
                  <c:v>59415</c:v>
                </c:pt>
                <c:pt idx="131">
                  <c:v>178157</c:v>
                </c:pt>
                <c:pt idx="132">
                  <c:v>59614</c:v>
                </c:pt>
                <c:pt idx="133">
                  <c:v>59713</c:v>
                </c:pt>
                <c:pt idx="134">
                  <c:v>59813</c:v>
                </c:pt>
                <c:pt idx="135">
                  <c:v>59912</c:v>
                </c:pt>
                <c:pt idx="136">
                  <c:v>60012</c:v>
                </c:pt>
                <c:pt idx="137">
                  <c:v>179942</c:v>
                </c:pt>
                <c:pt idx="138">
                  <c:v>60212</c:v>
                </c:pt>
                <c:pt idx="139">
                  <c:v>60313</c:v>
                </c:pt>
                <c:pt idx="140">
                  <c:v>60413</c:v>
                </c:pt>
                <c:pt idx="141">
                  <c:v>60514</c:v>
                </c:pt>
                <c:pt idx="142">
                  <c:v>60615</c:v>
                </c:pt>
                <c:pt idx="143">
                  <c:v>181744</c:v>
                </c:pt>
                <c:pt idx="144">
                  <c:v>60817</c:v>
                </c:pt>
                <c:pt idx="145">
                  <c:v>60918</c:v>
                </c:pt>
                <c:pt idx="146">
                  <c:v>61020</c:v>
                </c:pt>
                <c:pt idx="147">
                  <c:v>61122</c:v>
                </c:pt>
                <c:pt idx="148">
                  <c:v>61223</c:v>
                </c:pt>
                <c:pt idx="149">
                  <c:v>183563</c:v>
                </c:pt>
                <c:pt idx="150">
                  <c:v>61428</c:v>
                </c:pt>
                <c:pt idx="151">
                  <c:v>61530</c:v>
                </c:pt>
                <c:pt idx="152">
                  <c:v>61633</c:v>
                </c:pt>
                <c:pt idx="153">
                  <c:v>61735</c:v>
                </c:pt>
                <c:pt idx="154">
                  <c:v>61838</c:v>
                </c:pt>
                <c:pt idx="155">
                  <c:v>185402</c:v>
                </c:pt>
                <c:pt idx="156">
                  <c:v>62044</c:v>
                </c:pt>
                <c:pt idx="157">
                  <c:v>62148</c:v>
                </c:pt>
                <c:pt idx="158">
                  <c:v>62251</c:v>
                </c:pt>
                <c:pt idx="159">
                  <c:v>62355</c:v>
                </c:pt>
                <c:pt idx="160">
                  <c:v>62459</c:v>
                </c:pt>
                <c:pt idx="161">
                  <c:v>187258</c:v>
                </c:pt>
                <c:pt idx="162">
                  <c:v>62668</c:v>
                </c:pt>
                <c:pt idx="163">
                  <c:v>62772</c:v>
                </c:pt>
                <c:pt idx="164">
                  <c:v>62877</c:v>
                </c:pt>
                <c:pt idx="165">
                  <c:v>62981</c:v>
                </c:pt>
                <c:pt idx="166">
                  <c:v>63086</c:v>
                </c:pt>
                <c:pt idx="167">
                  <c:v>189133</c:v>
                </c:pt>
                <c:pt idx="168">
                  <c:v>63297</c:v>
                </c:pt>
                <c:pt idx="169">
                  <c:v>63402</c:v>
                </c:pt>
                <c:pt idx="170">
                  <c:v>63508</c:v>
                </c:pt>
                <c:pt idx="171">
                  <c:v>63614</c:v>
                </c:pt>
                <c:pt idx="172">
                  <c:v>63720</c:v>
                </c:pt>
                <c:pt idx="173">
                  <c:v>191028</c:v>
                </c:pt>
                <c:pt idx="174">
                  <c:v>63932</c:v>
                </c:pt>
                <c:pt idx="175">
                  <c:v>64039</c:v>
                </c:pt>
                <c:pt idx="176">
                  <c:v>64146</c:v>
                </c:pt>
                <c:pt idx="177">
                  <c:v>64253</c:v>
                </c:pt>
                <c:pt idx="178">
                  <c:v>64360</c:v>
                </c:pt>
                <c:pt idx="179">
                  <c:v>192941</c:v>
                </c:pt>
                <c:pt idx="180">
                  <c:v>61216</c:v>
                </c:pt>
                <c:pt idx="181">
                  <c:v>61343</c:v>
                </c:pt>
                <c:pt idx="182">
                  <c:v>61471</c:v>
                </c:pt>
                <c:pt idx="183">
                  <c:v>61599</c:v>
                </c:pt>
                <c:pt idx="184">
                  <c:v>61727</c:v>
                </c:pt>
                <c:pt idx="185">
                  <c:v>185055</c:v>
                </c:pt>
                <c:pt idx="186">
                  <c:v>61985</c:v>
                </c:pt>
                <c:pt idx="187">
                  <c:v>62114</c:v>
                </c:pt>
                <c:pt idx="188">
                  <c:v>62243</c:v>
                </c:pt>
                <c:pt idx="189">
                  <c:v>62373</c:v>
                </c:pt>
                <c:pt idx="190">
                  <c:v>62503</c:v>
                </c:pt>
                <c:pt idx="191">
                  <c:v>187372</c:v>
                </c:pt>
                <c:pt idx="192">
                  <c:v>62764</c:v>
                </c:pt>
                <c:pt idx="193">
                  <c:v>62894</c:v>
                </c:pt>
                <c:pt idx="194">
                  <c:v>63025</c:v>
                </c:pt>
                <c:pt idx="195">
                  <c:v>63157</c:v>
                </c:pt>
                <c:pt idx="196">
                  <c:v>63288</c:v>
                </c:pt>
                <c:pt idx="197">
                  <c:v>189718</c:v>
                </c:pt>
                <c:pt idx="198">
                  <c:v>63552</c:v>
                </c:pt>
                <c:pt idx="199">
                  <c:v>63685</c:v>
                </c:pt>
                <c:pt idx="200">
                  <c:v>63817</c:v>
                </c:pt>
                <c:pt idx="201">
                  <c:v>63950</c:v>
                </c:pt>
                <c:pt idx="202">
                  <c:v>64083</c:v>
                </c:pt>
                <c:pt idx="203">
                  <c:v>192094</c:v>
                </c:pt>
                <c:pt idx="204">
                  <c:v>64351</c:v>
                </c:pt>
                <c:pt idx="205">
                  <c:v>64485</c:v>
                </c:pt>
                <c:pt idx="206">
                  <c:v>64619</c:v>
                </c:pt>
                <c:pt idx="207">
                  <c:v>64754</c:v>
                </c:pt>
                <c:pt idx="208">
                  <c:v>64889</c:v>
                </c:pt>
                <c:pt idx="209">
                  <c:v>194499</c:v>
                </c:pt>
                <c:pt idx="210">
                  <c:v>65159</c:v>
                </c:pt>
                <c:pt idx="211">
                  <c:v>65295</c:v>
                </c:pt>
                <c:pt idx="212">
                  <c:v>65431</c:v>
                </c:pt>
                <c:pt idx="213">
                  <c:v>65567</c:v>
                </c:pt>
                <c:pt idx="214">
                  <c:v>65704</c:v>
                </c:pt>
                <c:pt idx="215">
                  <c:v>196935</c:v>
                </c:pt>
                <c:pt idx="216">
                  <c:v>65978</c:v>
                </c:pt>
                <c:pt idx="217">
                  <c:v>66116</c:v>
                </c:pt>
                <c:pt idx="218">
                  <c:v>66253</c:v>
                </c:pt>
                <c:pt idx="219">
                  <c:v>66391</c:v>
                </c:pt>
                <c:pt idx="220">
                  <c:v>66530</c:v>
                </c:pt>
                <c:pt idx="221">
                  <c:v>199400</c:v>
                </c:pt>
                <c:pt idx="222">
                  <c:v>66807</c:v>
                </c:pt>
                <c:pt idx="223">
                  <c:v>66946</c:v>
                </c:pt>
                <c:pt idx="224">
                  <c:v>67086</c:v>
                </c:pt>
                <c:pt idx="225">
                  <c:v>67226</c:v>
                </c:pt>
                <c:pt idx="226">
                  <c:v>67366</c:v>
                </c:pt>
                <c:pt idx="227">
                  <c:v>201897</c:v>
                </c:pt>
                <c:pt idx="228">
                  <c:v>67647</c:v>
                </c:pt>
                <c:pt idx="229">
                  <c:v>67788</c:v>
                </c:pt>
                <c:pt idx="230">
                  <c:v>67929</c:v>
                </c:pt>
                <c:pt idx="231">
                  <c:v>68070</c:v>
                </c:pt>
                <c:pt idx="232">
                  <c:v>68212</c:v>
                </c:pt>
                <c:pt idx="233">
                  <c:v>204425</c:v>
                </c:pt>
                <c:pt idx="234">
                  <c:v>68497</c:v>
                </c:pt>
                <c:pt idx="235">
                  <c:v>68639</c:v>
                </c:pt>
                <c:pt idx="236">
                  <c:v>68782</c:v>
                </c:pt>
                <c:pt idx="237">
                  <c:v>68926</c:v>
                </c:pt>
                <c:pt idx="238">
                  <c:v>69069</c:v>
                </c:pt>
                <c:pt idx="239">
                  <c:v>206985</c:v>
                </c:pt>
                <c:pt idx="240">
                  <c:v>66653</c:v>
                </c:pt>
                <c:pt idx="241">
                  <c:v>66819</c:v>
                </c:pt>
                <c:pt idx="242">
                  <c:v>66986</c:v>
                </c:pt>
                <c:pt idx="243">
                  <c:v>67154</c:v>
                </c:pt>
                <c:pt idx="244">
                  <c:v>67322</c:v>
                </c:pt>
                <c:pt idx="245">
                  <c:v>201746</c:v>
                </c:pt>
                <c:pt idx="246">
                  <c:v>67659</c:v>
                </c:pt>
                <c:pt idx="247">
                  <c:v>67828</c:v>
                </c:pt>
                <c:pt idx="248">
                  <c:v>67997</c:v>
                </c:pt>
                <c:pt idx="249">
                  <c:v>68167</c:v>
                </c:pt>
                <c:pt idx="250">
                  <c:v>68338</c:v>
                </c:pt>
                <c:pt idx="251">
                  <c:v>204779</c:v>
                </c:pt>
                <c:pt idx="252">
                  <c:v>68680</c:v>
                </c:pt>
                <c:pt idx="253">
                  <c:v>68852</c:v>
                </c:pt>
                <c:pt idx="254">
                  <c:v>69024</c:v>
                </c:pt>
                <c:pt idx="255">
                  <c:v>69196</c:v>
                </c:pt>
                <c:pt idx="256">
                  <c:v>69369</c:v>
                </c:pt>
                <c:pt idx="257">
                  <c:v>207857</c:v>
                </c:pt>
                <c:pt idx="258">
                  <c:v>69717</c:v>
                </c:pt>
                <c:pt idx="259">
                  <c:v>69891</c:v>
                </c:pt>
                <c:pt idx="260">
                  <c:v>70066</c:v>
                </c:pt>
                <c:pt idx="261">
                  <c:v>70241</c:v>
                </c:pt>
                <c:pt idx="262">
                  <c:v>70416</c:v>
                </c:pt>
                <c:pt idx="263">
                  <c:v>210980</c:v>
                </c:pt>
                <c:pt idx="264">
                  <c:v>70769</c:v>
                </c:pt>
                <c:pt idx="265">
                  <c:v>70946</c:v>
                </c:pt>
                <c:pt idx="266">
                  <c:v>71123</c:v>
                </c:pt>
                <c:pt idx="267">
                  <c:v>71301</c:v>
                </c:pt>
                <c:pt idx="268">
                  <c:v>71479</c:v>
                </c:pt>
                <c:pt idx="269">
                  <c:v>214152</c:v>
                </c:pt>
                <c:pt idx="270">
                  <c:v>71837</c:v>
                </c:pt>
                <c:pt idx="271">
                  <c:v>72017</c:v>
                </c:pt>
                <c:pt idx="272">
                  <c:v>72197</c:v>
                </c:pt>
                <c:pt idx="273">
                  <c:v>72377</c:v>
                </c:pt>
                <c:pt idx="274">
                  <c:v>72558</c:v>
                </c:pt>
                <c:pt idx="275">
                  <c:v>217372</c:v>
                </c:pt>
                <c:pt idx="276">
                  <c:v>72921</c:v>
                </c:pt>
                <c:pt idx="277">
                  <c:v>73104</c:v>
                </c:pt>
                <c:pt idx="278">
                  <c:v>73287</c:v>
                </c:pt>
                <c:pt idx="279">
                  <c:v>73470</c:v>
                </c:pt>
                <c:pt idx="280">
                  <c:v>73653</c:v>
                </c:pt>
                <c:pt idx="281">
                  <c:v>220639</c:v>
                </c:pt>
                <c:pt idx="282">
                  <c:v>74022</c:v>
                </c:pt>
                <c:pt idx="283">
                  <c:v>74207</c:v>
                </c:pt>
                <c:pt idx="284">
                  <c:v>74393</c:v>
                </c:pt>
                <c:pt idx="285">
                  <c:v>74579</c:v>
                </c:pt>
                <c:pt idx="286">
                  <c:v>74765</c:v>
                </c:pt>
                <c:pt idx="287">
                  <c:v>223955</c:v>
                </c:pt>
                <c:pt idx="288">
                  <c:v>75139</c:v>
                </c:pt>
                <c:pt idx="289">
                  <c:v>75327</c:v>
                </c:pt>
                <c:pt idx="290">
                  <c:v>75516</c:v>
                </c:pt>
                <c:pt idx="291">
                  <c:v>75704</c:v>
                </c:pt>
                <c:pt idx="292">
                  <c:v>75894</c:v>
                </c:pt>
                <c:pt idx="293">
                  <c:v>227321</c:v>
                </c:pt>
                <c:pt idx="294">
                  <c:v>76274</c:v>
                </c:pt>
                <c:pt idx="295">
                  <c:v>76464</c:v>
                </c:pt>
                <c:pt idx="296">
                  <c:v>76655</c:v>
                </c:pt>
                <c:pt idx="297">
                  <c:v>76847</c:v>
                </c:pt>
                <c:pt idx="298">
                  <c:v>77039</c:v>
                </c:pt>
                <c:pt idx="299">
                  <c:v>230739</c:v>
                </c:pt>
                <c:pt idx="300">
                  <c:v>69677</c:v>
                </c:pt>
                <c:pt idx="301">
                  <c:v>69967</c:v>
                </c:pt>
                <c:pt idx="302">
                  <c:v>70259</c:v>
                </c:pt>
                <c:pt idx="303">
                  <c:v>70552</c:v>
                </c:pt>
                <c:pt idx="304">
                  <c:v>70846</c:v>
                </c:pt>
                <c:pt idx="305">
                  <c:v>212184</c:v>
                </c:pt>
                <c:pt idx="306">
                  <c:v>71437</c:v>
                </c:pt>
                <c:pt idx="307">
                  <c:v>71735</c:v>
                </c:pt>
                <c:pt idx="308">
                  <c:v>72034</c:v>
                </c:pt>
                <c:pt idx="309">
                  <c:v>72334</c:v>
                </c:pt>
                <c:pt idx="310">
                  <c:v>72635</c:v>
                </c:pt>
                <c:pt idx="311">
                  <c:v>217507</c:v>
                </c:pt>
                <c:pt idx="312">
                  <c:v>73242</c:v>
                </c:pt>
                <c:pt idx="313">
                  <c:v>73547</c:v>
                </c:pt>
                <c:pt idx="314">
                  <c:v>73854</c:v>
                </c:pt>
                <c:pt idx="315">
                  <c:v>74161</c:v>
                </c:pt>
                <c:pt idx="316">
                  <c:v>74470</c:v>
                </c:pt>
                <c:pt idx="317">
                  <c:v>222965</c:v>
                </c:pt>
                <c:pt idx="318">
                  <c:v>75092</c:v>
                </c:pt>
                <c:pt idx="319">
                  <c:v>75405</c:v>
                </c:pt>
                <c:pt idx="320">
                  <c:v>75719</c:v>
                </c:pt>
                <c:pt idx="321">
                  <c:v>76035</c:v>
                </c:pt>
                <c:pt idx="322">
                  <c:v>76352</c:v>
                </c:pt>
                <c:pt idx="323">
                  <c:v>228558</c:v>
                </c:pt>
                <c:pt idx="324">
                  <c:v>76989</c:v>
                </c:pt>
                <c:pt idx="325">
                  <c:v>77310</c:v>
                </c:pt>
                <c:pt idx="326">
                  <c:v>77632</c:v>
                </c:pt>
                <c:pt idx="327">
                  <c:v>77956</c:v>
                </c:pt>
                <c:pt idx="328">
                  <c:v>78280</c:v>
                </c:pt>
                <c:pt idx="329">
                  <c:v>234292</c:v>
                </c:pt>
                <c:pt idx="330">
                  <c:v>78934</c:v>
                </c:pt>
                <c:pt idx="331">
                  <c:v>79263</c:v>
                </c:pt>
                <c:pt idx="332">
                  <c:v>79593</c:v>
                </c:pt>
                <c:pt idx="333">
                  <c:v>79925</c:v>
                </c:pt>
                <c:pt idx="334">
                  <c:v>80258</c:v>
                </c:pt>
                <c:pt idx="335">
                  <c:v>240169</c:v>
                </c:pt>
                <c:pt idx="336">
                  <c:v>80928</c:v>
                </c:pt>
                <c:pt idx="337">
                  <c:v>81265</c:v>
                </c:pt>
                <c:pt idx="338">
                  <c:v>81604</c:v>
                </c:pt>
                <c:pt idx="339">
                  <c:v>81944</c:v>
                </c:pt>
                <c:pt idx="340">
                  <c:v>82285</c:v>
                </c:pt>
                <c:pt idx="341">
                  <c:v>246195</c:v>
                </c:pt>
                <c:pt idx="342">
                  <c:v>82972</c:v>
                </c:pt>
                <c:pt idx="343">
                  <c:v>83318</c:v>
                </c:pt>
                <c:pt idx="344">
                  <c:v>83665</c:v>
                </c:pt>
                <c:pt idx="345">
                  <c:v>84014</c:v>
                </c:pt>
                <c:pt idx="346">
                  <c:v>84364</c:v>
                </c:pt>
                <c:pt idx="347">
                  <c:v>252372</c:v>
                </c:pt>
                <c:pt idx="348">
                  <c:v>85069</c:v>
                </c:pt>
                <c:pt idx="349">
                  <c:v>85423</c:v>
                </c:pt>
                <c:pt idx="350">
                  <c:v>85779</c:v>
                </c:pt>
                <c:pt idx="351">
                  <c:v>86136</c:v>
                </c:pt>
                <c:pt idx="352">
                  <c:v>86495</c:v>
                </c:pt>
                <c:pt idx="353">
                  <c:v>258703</c:v>
                </c:pt>
                <c:pt idx="354">
                  <c:v>87217</c:v>
                </c:pt>
                <c:pt idx="355">
                  <c:v>87581</c:v>
                </c:pt>
                <c:pt idx="356">
                  <c:v>87946</c:v>
                </c:pt>
                <c:pt idx="357">
                  <c:v>88312</c:v>
                </c:pt>
                <c:pt idx="358">
                  <c:v>88680</c:v>
                </c:pt>
                <c:pt idx="359">
                  <c:v>265194</c:v>
                </c:pt>
                <c:pt idx="360">
                  <c:v>87160</c:v>
                </c:pt>
                <c:pt idx="361">
                  <c:v>87596</c:v>
                </c:pt>
                <c:pt idx="362">
                  <c:v>88034</c:v>
                </c:pt>
                <c:pt idx="363">
                  <c:v>88474</c:v>
                </c:pt>
                <c:pt idx="364">
                  <c:v>88916</c:v>
                </c:pt>
                <c:pt idx="365">
                  <c:v>265806</c:v>
                </c:pt>
                <c:pt idx="366">
                  <c:v>89808</c:v>
                </c:pt>
                <c:pt idx="367">
                  <c:v>90257</c:v>
                </c:pt>
                <c:pt idx="368">
                  <c:v>90708</c:v>
                </c:pt>
                <c:pt idx="369">
                  <c:v>91162</c:v>
                </c:pt>
                <c:pt idx="370">
                  <c:v>91618</c:v>
                </c:pt>
                <c:pt idx="371">
                  <c:v>273814</c:v>
                </c:pt>
                <c:pt idx="372">
                  <c:v>92536</c:v>
                </c:pt>
                <c:pt idx="373">
                  <c:v>92999</c:v>
                </c:pt>
                <c:pt idx="374">
                  <c:v>93464</c:v>
                </c:pt>
                <c:pt idx="375">
                  <c:v>93931</c:v>
                </c:pt>
                <c:pt idx="376">
                  <c:v>94401</c:v>
                </c:pt>
                <c:pt idx="377">
                  <c:v>282063</c:v>
                </c:pt>
                <c:pt idx="378">
                  <c:v>95347</c:v>
                </c:pt>
                <c:pt idx="379">
                  <c:v>95824</c:v>
                </c:pt>
                <c:pt idx="380">
                  <c:v>96303</c:v>
                </c:pt>
                <c:pt idx="381">
                  <c:v>96784</c:v>
                </c:pt>
                <c:pt idx="382">
                  <c:v>97268</c:v>
                </c:pt>
                <c:pt idx="383">
                  <c:v>290561</c:v>
                </c:pt>
                <c:pt idx="384">
                  <c:v>98243</c:v>
                </c:pt>
                <c:pt idx="385">
                  <c:v>98735</c:v>
                </c:pt>
                <c:pt idx="386">
                  <c:v>99228</c:v>
                </c:pt>
                <c:pt idx="387">
                  <c:v>99724</c:v>
                </c:pt>
                <c:pt idx="388">
                  <c:v>100223</c:v>
                </c:pt>
                <c:pt idx="389">
                  <c:v>299314</c:v>
                </c:pt>
                <c:pt idx="390">
                  <c:v>101228</c:v>
                </c:pt>
                <c:pt idx="391">
                  <c:v>101734</c:v>
                </c:pt>
                <c:pt idx="392">
                  <c:v>102243</c:v>
                </c:pt>
                <c:pt idx="393">
                  <c:v>102754</c:v>
                </c:pt>
                <c:pt idx="394">
                  <c:v>103268</c:v>
                </c:pt>
                <c:pt idx="395">
                  <c:v>308332</c:v>
                </c:pt>
                <c:pt idx="396">
                  <c:v>104303</c:v>
                </c:pt>
                <c:pt idx="397">
                  <c:v>104824</c:v>
                </c:pt>
                <c:pt idx="398">
                  <c:v>105348</c:v>
                </c:pt>
                <c:pt idx="399">
                  <c:v>105875</c:v>
                </c:pt>
                <c:pt idx="400">
                  <c:v>106405</c:v>
                </c:pt>
                <c:pt idx="401">
                  <c:v>317621</c:v>
                </c:pt>
                <c:pt idx="402">
                  <c:v>107471</c:v>
                </c:pt>
                <c:pt idx="403">
                  <c:v>108009</c:v>
                </c:pt>
                <c:pt idx="404">
                  <c:v>108549</c:v>
                </c:pt>
                <c:pt idx="405">
                  <c:v>109091</c:v>
                </c:pt>
                <c:pt idx="406">
                  <c:v>109637</c:v>
                </c:pt>
                <c:pt idx="407">
                  <c:v>327190</c:v>
                </c:pt>
                <c:pt idx="408">
                  <c:v>110736</c:v>
                </c:pt>
                <c:pt idx="409">
                  <c:v>111290</c:v>
                </c:pt>
                <c:pt idx="410">
                  <c:v>111846</c:v>
                </c:pt>
                <c:pt idx="411">
                  <c:v>112405</c:v>
                </c:pt>
                <c:pt idx="412">
                  <c:v>112967</c:v>
                </c:pt>
                <c:pt idx="413">
                  <c:v>337047</c:v>
                </c:pt>
                <c:pt idx="414">
                  <c:v>114100</c:v>
                </c:pt>
                <c:pt idx="415">
                  <c:v>114670</c:v>
                </c:pt>
                <c:pt idx="416">
                  <c:v>115244</c:v>
                </c:pt>
                <c:pt idx="417">
                  <c:v>115820</c:v>
                </c:pt>
                <c:pt idx="418">
                  <c:v>116399</c:v>
                </c:pt>
                <c:pt idx="419">
                  <c:v>347217</c:v>
                </c:pt>
              </c:numCache>
            </c:numRef>
          </c:val>
          <c:extLst>
            <c:ext xmlns:c16="http://schemas.microsoft.com/office/drawing/2014/chart" uri="{C3380CC4-5D6E-409C-BE32-E72D297353CC}">
              <c16:uniqueId val="{00000002-90D3-4954-B664-6B97C7B43194}"/>
            </c:ext>
          </c:extLst>
        </c:ser>
        <c:ser>
          <c:idx val="1"/>
          <c:order val="1"/>
          <c:tx>
            <c:strRef>
              <c:f>'償還予定表（元利均等返済）'!$Q$17</c:f>
              <c:strCache>
                <c:ptCount val="1"/>
                <c:pt idx="0">
                  <c:v>利息</c:v>
                </c:pt>
              </c:strCache>
            </c:strRef>
          </c:tx>
          <c:spPr>
            <a:solidFill>
              <a:srgbClr val="FF0000"/>
            </a:solidFill>
            <a:ln>
              <a:noFill/>
            </a:ln>
            <a:effectLst/>
          </c:spPr>
          <c:invertIfNegative val="0"/>
          <c:cat>
            <c:strRef>
              <c:f>'償還予定表（元利均等返済）'!$B$18:$B$437</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'償還予定表（元利均等返済）'!$Q$18:$Q$437</c:f>
              <c:numCache>
                <c:formatCode>#,##0_);[Red]\(#,##0\)</c:formatCode>
                <c:ptCount val="420"/>
                <c:pt idx="0">
                  <c:v>25000</c:v>
                </c:pt>
                <c:pt idx="1">
                  <c:v>24950</c:v>
                </c:pt>
                <c:pt idx="2">
                  <c:v>24900</c:v>
                </c:pt>
                <c:pt idx="3">
                  <c:v>24851</c:v>
                </c:pt>
                <c:pt idx="4">
                  <c:v>24801</c:v>
                </c:pt>
                <c:pt idx="5">
                  <c:v>74751</c:v>
                </c:pt>
                <c:pt idx="6">
                  <c:v>24701</c:v>
                </c:pt>
                <c:pt idx="7">
                  <c:v>24651</c:v>
                </c:pt>
                <c:pt idx="8">
                  <c:v>24601</c:v>
                </c:pt>
                <c:pt idx="9">
                  <c:v>24551</c:v>
                </c:pt>
                <c:pt idx="10">
                  <c:v>24501</c:v>
                </c:pt>
                <c:pt idx="11">
                  <c:v>73853</c:v>
                </c:pt>
                <c:pt idx="12">
                  <c:v>24400</c:v>
                </c:pt>
                <c:pt idx="13">
                  <c:v>24350</c:v>
                </c:pt>
                <c:pt idx="14">
                  <c:v>24300</c:v>
                </c:pt>
                <c:pt idx="15">
                  <c:v>24250</c:v>
                </c:pt>
                <c:pt idx="16">
                  <c:v>24199</c:v>
                </c:pt>
                <c:pt idx="17">
                  <c:v>72949</c:v>
                </c:pt>
                <c:pt idx="18">
                  <c:v>24098</c:v>
                </c:pt>
                <c:pt idx="19">
                  <c:v>24048</c:v>
                </c:pt>
                <c:pt idx="20">
                  <c:v>23997</c:v>
                </c:pt>
                <c:pt idx="21">
                  <c:v>23947</c:v>
                </c:pt>
                <c:pt idx="22">
                  <c:v>23896</c:v>
                </c:pt>
                <c:pt idx="23">
                  <c:v>72041</c:v>
                </c:pt>
                <c:pt idx="24">
                  <c:v>23795</c:v>
                </c:pt>
                <c:pt idx="25">
                  <c:v>23744</c:v>
                </c:pt>
                <c:pt idx="26">
                  <c:v>23693</c:v>
                </c:pt>
                <c:pt idx="27">
                  <c:v>23642</c:v>
                </c:pt>
                <c:pt idx="28">
                  <c:v>23592</c:v>
                </c:pt>
                <c:pt idx="29">
                  <c:v>71130</c:v>
                </c:pt>
                <c:pt idx="30">
                  <c:v>23490</c:v>
                </c:pt>
                <c:pt idx="31">
                  <c:v>23439</c:v>
                </c:pt>
                <c:pt idx="32">
                  <c:v>23388</c:v>
                </c:pt>
                <c:pt idx="33">
                  <c:v>23337</c:v>
                </c:pt>
                <c:pt idx="34">
                  <c:v>23285</c:v>
                </c:pt>
                <c:pt idx="35">
                  <c:v>70212</c:v>
                </c:pt>
                <c:pt idx="36">
                  <c:v>23183</c:v>
                </c:pt>
                <c:pt idx="37">
                  <c:v>23132</c:v>
                </c:pt>
                <c:pt idx="38">
                  <c:v>23081</c:v>
                </c:pt>
                <c:pt idx="39">
                  <c:v>23029</c:v>
                </c:pt>
                <c:pt idx="40">
                  <c:v>22978</c:v>
                </c:pt>
                <c:pt idx="41">
                  <c:v>69291</c:v>
                </c:pt>
                <c:pt idx="42">
                  <c:v>22875</c:v>
                </c:pt>
                <c:pt idx="43">
                  <c:v>22823</c:v>
                </c:pt>
                <c:pt idx="44">
                  <c:v>22772</c:v>
                </c:pt>
                <c:pt idx="45">
                  <c:v>22720</c:v>
                </c:pt>
                <c:pt idx="46">
                  <c:v>22669</c:v>
                </c:pt>
                <c:pt idx="47">
                  <c:v>68365</c:v>
                </c:pt>
                <c:pt idx="48">
                  <c:v>22565</c:v>
                </c:pt>
                <c:pt idx="49">
                  <c:v>22513</c:v>
                </c:pt>
                <c:pt idx="50">
                  <c:v>22462</c:v>
                </c:pt>
                <c:pt idx="51">
                  <c:v>22410</c:v>
                </c:pt>
                <c:pt idx="52">
                  <c:v>22358</c:v>
                </c:pt>
                <c:pt idx="53">
                  <c:v>67435</c:v>
                </c:pt>
                <c:pt idx="54">
                  <c:v>22254</c:v>
                </c:pt>
                <c:pt idx="55">
                  <c:v>22202</c:v>
                </c:pt>
                <c:pt idx="56">
                  <c:v>22150</c:v>
                </c:pt>
                <c:pt idx="57">
                  <c:v>22098</c:v>
                </c:pt>
                <c:pt idx="58">
                  <c:v>22046</c:v>
                </c:pt>
                <c:pt idx="59">
                  <c:v>66499</c:v>
                </c:pt>
                <c:pt idx="60">
                  <c:v>32912</c:v>
                </c:pt>
                <c:pt idx="61">
                  <c:v>32839</c:v>
                </c:pt>
                <c:pt idx="62">
                  <c:v>32767</c:v>
                </c:pt>
                <c:pt idx="63">
                  <c:v>32694</c:v>
                </c:pt>
                <c:pt idx="64">
                  <c:v>32621</c:v>
                </c:pt>
                <c:pt idx="65">
                  <c:v>98369</c:v>
                </c:pt>
                <c:pt idx="66">
                  <c:v>32476</c:v>
                </c:pt>
                <c:pt idx="67">
                  <c:v>32403</c:v>
                </c:pt>
                <c:pt idx="68">
                  <c:v>32330</c:v>
                </c:pt>
                <c:pt idx="69">
                  <c:v>32257</c:v>
                </c:pt>
                <c:pt idx="70">
                  <c:v>32183</c:v>
                </c:pt>
                <c:pt idx="71">
                  <c:v>97058</c:v>
                </c:pt>
                <c:pt idx="72">
                  <c:v>32036</c:v>
                </c:pt>
                <c:pt idx="73">
                  <c:v>31963</c:v>
                </c:pt>
                <c:pt idx="74">
                  <c:v>31889</c:v>
                </c:pt>
                <c:pt idx="75">
                  <c:v>31816</c:v>
                </c:pt>
                <c:pt idx="76">
                  <c:v>31742</c:v>
                </c:pt>
                <c:pt idx="77">
                  <c:v>95737</c:v>
                </c:pt>
                <c:pt idx="78">
                  <c:v>31594</c:v>
                </c:pt>
                <c:pt idx="79">
                  <c:v>31520</c:v>
                </c:pt>
                <c:pt idx="80">
                  <c:v>31446</c:v>
                </c:pt>
                <c:pt idx="81">
                  <c:v>31371</c:v>
                </c:pt>
                <c:pt idx="82">
                  <c:v>31297</c:v>
                </c:pt>
                <c:pt idx="83">
                  <c:v>94405</c:v>
                </c:pt>
                <c:pt idx="84">
                  <c:v>31148</c:v>
                </c:pt>
                <c:pt idx="85">
                  <c:v>31073</c:v>
                </c:pt>
                <c:pt idx="86">
                  <c:v>30998</c:v>
                </c:pt>
                <c:pt idx="87">
                  <c:v>30924</c:v>
                </c:pt>
                <c:pt idx="88">
                  <c:v>30849</c:v>
                </c:pt>
                <c:pt idx="89">
                  <c:v>93064</c:v>
                </c:pt>
                <c:pt idx="90">
                  <c:v>30699</c:v>
                </c:pt>
                <c:pt idx="91">
                  <c:v>30623</c:v>
                </c:pt>
                <c:pt idx="92">
                  <c:v>30548</c:v>
                </c:pt>
                <c:pt idx="93">
                  <c:v>30473</c:v>
                </c:pt>
                <c:pt idx="94">
                  <c:v>30397</c:v>
                </c:pt>
                <c:pt idx="95">
                  <c:v>91713</c:v>
                </c:pt>
                <c:pt idx="96">
                  <c:v>30246</c:v>
                </c:pt>
                <c:pt idx="97">
                  <c:v>30170</c:v>
                </c:pt>
                <c:pt idx="98">
                  <c:v>30094</c:v>
                </c:pt>
                <c:pt idx="99">
                  <c:v>30018</c:v>
                </c:pt>
                <c:pt idx="100">
                  <c:v>29942</c:v>
                </c:pt>
                <c:pt idx="101">
                  <c:v>90351</c:v>
                </c:pt>
                <c:pt idx="102">
                  <c:v>29790</c:v>
                </c:pt>
                <c:pt idx="103">
                  <c:v>29713</c:v>
                </c:pt>
                <c:pt idx="104">
                  <c:v>29637</c:v>
                </c:pt>
                <c:pt idx="105">
                  <c:v>29560</c:v>
                </c:pt>
                <c:pt idx="106">
                  <c:v>29484</c:v>
                </c:pt>
                <c:pt idx="107">
                  <c:v>88980</c:v>
                </c:pt>
                <c:pt idx="108">
                  <c:v>29330</c:v>
                </c:pt>
                <c:pt idx="109">
                  <c:v>29253</c:v>
                </c:pt>
                <c:pt idx="110">
                  <c:v>29176</c:v>
                </c:pt>
                <c:pt idx="111">
                  <c:v>29099</c:v>
                </c:pt>
                <c:pt idx="112">
                  <c:v>29022</c:v>
                </c:pt>
                <c:pt idx="113">
                  <c:v>87598</c:v>
                </c:pt>
                <c:pt idx="114">
                  <c:v>28867</c:v>
                </c:pt>
                <c:pt idx="115">
                  <c:v>28790</c:v>
                </c:pt>
                <c:pt idx="116">
                  <c:v>28712</c:v>
                </c:pt>
                <c:pt idx="117">
                  <c:v>28635</c:v>
                </c:pt>
                <c:pt idx="118">
                  <c:v>28557</c:v>
                </c:pt>
                <c:pt idx="119">
                  <c:v>86206</c:v>
                </c:pt>
                <c:pt idx="120">
                  <c:v>37868</c:v>
                </c:pt>
                <c:pt idx="121">
                  <c:v>37770</c:v>
                </c:pt>
                <c:pt idx="122">
                  <c:v>37673</c:v>
                </c:pt>
                <c:pt idx="123">
                  <c:v>37575</c:v>
                </c:pt>
                <c:pt idx="124">
                  <c:v>37477</c:v>
                </c:pt>
                <c:pt idx="125">
                  <c:v>113103</c:v>
                </c:pt>
                <c:pt idx="126">
                  <c:v>37281</c:v>
                </c:pt>
                <c:pt idx="127">
                  <c:v>37183</c:v>
                </c:pt>
                <c:pt idx="128">
                  <c:v>37084</c:v>
                </c:pt>
                <c:pt idx="129">
                  <c:v>36985</c:v>
                </c:pt>
                <c:pt idx="130">
                  <c:v>36887</c:v>
                </c:pt>
                <c:pt idx="131">
                  <c:v>111338</c:v>
                </c:pt>
                <c:pt idx="132">
                  <c:v>36688</c:v>
                </c:pt>
                <c:pt idx="133">
                  <c:v>36589</c:v>
                </c:pt>
                <c:pt idx="134">
                  <c:v>36489</c:v>
                </c:pt>
                <c:pt idx="135">
                  <c:v>36390</c:v>
                </c:pt>
                <c:pt idx="136">
                  <c:v>36290</c:v>
                </c:pt>
                <c:pt idx="137">
                  <c:v>109553</c:v>
                </c:pt>
                <c:pt idx="138">
                  <c:v>36090</c:v>
                </c:pt>
                <c:pt idx="139">
                  <c:v>35989</c:v>
                </c:pt>
                <c:pt idx="140">
                  <c:v>35889</c:v>
                </c:pt>
                <c:pt idx="141">
                  <c:v>35788</c:v>
                </c:pt>
                <c:pt idx="142">
                  <c:v>35687</c:v>
                </c:pt>
                <c:pt idx="143">
                  <c:v>107751</c:v>
                </c:pt>
                <c:pt idx="144">
                  <c:v>35485</c:v>
                </c:pt>
                <c:pt idx="145">
                  <c:v>35384</c:v>
                </c:pt>
                <c:pt idx="146">
                  <c:v>35282</c:v>
                </c:pt>
                <c:pt idx="147">
                  <c:v>35180</c:v>
                </c:pt>
                <c:pt idx="148">
                  <c:v>35079</c:v>
                </c:pt>
                <c:pt idx="149">
                  <c:v>105932</c:v>
                </c:pt>
                <c:pt idx="150">
                  <c:v>34874</c:v>
                </c:pt>
                <c:pt idx="151">
                  <c:v>34772</c:v>
                </c:pt>
                <c:pt idx="152">
                  <c:v>34669</c:v>
                </c:pt>
                <c:pt idx="153">
                  <c:v>34567</c:v>
                </c:pt>
                <c:pt idx="154">
                  <c:v>34464</c:v>
                </c:pt>
                <c:pt idx="155">
                  <c:v>104093</c:v>
                </c:pt>
                <c:pt idx="156">
                  <c:v>34258</c:v>
                </c:pt>
                <c:pt idx="157">
                  <c:v>34154</c:v>
                </c:pt>
                <c:pt idx="158">
                  <c:v>34051</c:v>
                </c:pt>
                <c:pt idx="159">
                  <c:v>33947</c:v>
                </c:pt>
                <c:pt idx="160">
                  <c:v>33843</c:v>
                </c:pt>
                <c:pt idx="161">
                  <c:v>102237</c:v>
                </c:pt>
                <c:pt idx="162">
                  <c:v>33634</c:v>
                </c:pt>
                <c:pt idx="163">
                  <c:v>33530</c:v>
                </c:pt>
                <c:pt idx="164">
                  <c:v>33425</c:v>
                </c:pt>
                <c:pt idx="165">
                  <c:v>33321</c:v>
                </c:pt>
                <c:pt idx="166">
                  <c:v>33216</c:v>
                </c:pt>
                <c:pt idx="167">
                  <c:v>100362</c:v>
                </c:pt>
                <c:pt idx="168">
                  <c:v>33005</c:v>
                </c:pt>
                <c:pt idx="169">
                  <c:v>32900</c:v>
                </c:pt>
                <c:pt idx="170">
                  <c:v>32794</c:v>
                </c:pt>
                <c:pt idx="171">
                  <c:v>32688</c:v>
                </c:pt>
                <c:pt idx="172">
                  <c:v>32582</c:v>
                </c:pt>
                <c:pt idx="173">
                  <c:v>98467</c:v>
                </c:pt>
                <c:pt idx="174">
                  <c:v>32370</c:v>
                </c:pt>
                <c:pt idx="175">
                  <c:v>32263</c:v>
                </c:pt>
                <c:pt idx="176">
                  <c:v>32156</c:v>
                </c:pt>
                <c:pt idx="177">
                  <c:v>32049</c:v>
                </c:pt>
                <c:pt idx="178">
                  <c:v>31942</c:v>
                </c:pt>
                <c:pt idx="179">
                  <c:v>96554</c:v>
                </c:pt>
                <c:pt idx="180">
                  <c:v>39659</c:v>
                </c:pt>
                <c:pt idx="181">
                  <c:v>39532</c:v>
                </c:pt>
                <c:pt idx="182">
                  <c:v>39404</c:v>
                </c:pt>
                <c:pt idx="183">
                  <c:v>39276</c:v>
                </c:pt>
                <c:pt idx="184">
                  <c:v>39148</c:v>
                </c:pt>
                <c:pt idx="185">
                  <c:v>118312</c:v>
                </c:pt>
                <c:pt idx="186">
                  <c:v>38890</c:v>
                </c:pt>
                <c:pt idx="187">
                  <c:v>38761</c:v>
                </c:pt>
                <c:pt idx="188">
                  <c:v>38632</c:v>
                </c:pt>
                <c:pt idx="189">
                  <c:v>38502</c:v>
                </c:pt>
                <c:pt idx="190">
                  <c:v>38372</c:v>
                </c:pt>
                <c:pt idx="191">
                  <c:v>115995</c:v>
                </c:pt>
                <c:pt idx="192">
                  <c:v>38111</c:v>
                </c:pt>
                <c:pt idx="193">
                  <c:v>37981</c:v>
                </c:pt>
                <c:pt idx="194">
                  <c:v>37850</c:v>
                </c:pt>
                <c:pt idx="195">
                  <c:v>37718</c:v>
                </c:pt>
                <c:pt idx="196">
                  <c:v>37587</c:v>
                </c:pt>
                <c:pt idx="197">
                  <c:v>113649</c:v>
                </c:pt>
                <c:pt idx="198">
                  <c:v>37323</c:v>
                </c:pt>
                <c:pt idx="199">
                  <c:v>37190</c:v>
                </c:pt>
                <c:pt idx="200">
                  <c:v>37058</c:v>
                </c:pt>
                <c:pt idx="201">
                  <c:v>36925</c:v>
                </c:pt>
                <c:pt idx="202">
                  <c:v>36792</c:v>
                </c:pt>
                <c:pt idx="203">
                  <c:v>111273</c:v>
                </c:pt>
                <c:pt idx="204">
                  <c:v>36524</c:v>
                </c:pt>
                <c:pt idx="205">
                  <c:v>36390</c:v>
                </c:pt>
                <c:pt idx="206">
                  <c:v>36256</c:v>
                </c:pt>
                <c:pt idx="207">
                  <c:v>36121</c:v>
                </c:pt>
                <c:pt idx="208">
                  <c:v>35986</c:v>
                </c:pt>
                <c:pt idx="209">
                  <c:v>108868</c:v>
                </c:pt>
                <c:pt idx="210">
                  <c:v>35716</c:v>
                </c:pt>
                <c:pt idx="211">
                  <c:v>35580</c:v>
                </c:pt>
                <c:pt idx="212">
                  <c:v>35444</c:v>
                </c:pt>
                <c:pt idx="213">
                  <c:v>35308</c:v>
                </c:pt>
                <c:pt idx="214">
                  <c:v>35171</c:v>
                </c:pt>
                <c:pt idx="215">
                  <c:v>106432</c:v>
                </c:pt>
                <c:pt idx="216">
                  <c:v>34897</c:v>
                </c:pt>
                <c:pt idx="217">
                  <c:v>34759</c:v>
                </c:pt>
                <c:pt idx="218">
                  <c:v>34622</c:v>
                </c:pt>
                <c:pt idx="219">
                  <c:v>34484</c:v>
                </c:pt>
                <c:pt idx="220">
                  <c:v>34345</c:v>
                </c:pt>
                <c:pt idx="221">
                  <c:v>103967</c:v>
                </c:pt>
                <c:pt idx="222">
                  <c:v>34068</c:v>
                </c:pt>
                <c:pt idx="223">
                  <c:v>33929</c:v>
                </c:pt>
                <c:pt idx="224">
                  <c:v>33789</c:v>
                </c:pt>
                <c:pt idx="225">
                  <c:v>33649</c:v>
                </c:pt>
                <c:pt idx="226">
                  <c:v>33509</c:v>
                </c:pt>
                <c:pt idx="227">
                  <c:v>101470</c:v>
                </c:pt>
                <c:pt idx="228">
                  <c:v>33228</c:v>
                </c:pt>
                <c:pt idx="229">
                  <c:v>33087</c:v>
                </c:pt>
                <c:pt idx="230">
                  <c:v>32946</c:v>
                </c:pt>
                <c:pt idx="231">
                  <c:v>32805</c:v>
                </c:pt>
                <c:pt idx="232">
                  <c:v>32663</c:v>
                </c:pt>
                <c:pt idx="233">
                  <c:v>98942</c:v>
                </c:pt>
                <c:pt idx="234">
                  <c:v>32378</c:v>
                </c:pt>
                <c:pt idx="235">
                  <c:v>32236</c:v>
                </c:pt>
                <c:pt idx="236">
                  <c:v>32093</c:v>
                </c:pt>
                <c:pt idx="237">
                  <c:v>31949</c:v>
                </c:pt>
                <c:pt idx="238">
                  <c:v>31806</c:v>
                </c:pt>
                <c:pt idx="239">
                  <c:v>96382</c:v>
                </c:pt>
                <c:pt idx="240">
                  <c:v>37821</c:v>
                </c:pt>
                <c:pt idx="241">
                  <c:v>37655</c:v>
                </c:pt>
                <c:pt idx="242">
                  <c:v>37488</c:v>
                </c:pt>
                <c:pt idx="243">
                  <c:v>37320</c:v>
                </c:pt>
                <c:pt idx="244">
                  <c:v>37152</c:v>
                </c:pt>
                <c:pt idx="245">
                  <c:v>112581</c:v>
                </c:pt>
                <c:pt idx="246">
                  <c:v>36815</c:v>
                </c:pt>
                <c:pt idx="247">
                  <c:v>36646</c:v>
                </c:pt>
                <c:pt idx="248">
                  <c:v>36477</c:v>
                </c:pt>
                <c:pt idx="249">
                  <c:v>36307</c:v>
                </c:pt>
                <c:pt idx="250">
                  <c:v>36136</c:v>
                </c:pt>
                <c:pt idx="251">
                  <c:v>109548</c:v>
                </c:pt>
                <c:pt idx="252">
                  <c:v>35794</c:v>
                </c:pt>
                <c:pt idx="253">
                  <c:v>35622</c:v>
                </c:pt>
                <c:pt idx="254">
                  <c:v>35450</c:v>
                </c:pt>
                <c:pt idx="255">
                  <c:v>35278</c:v>
                </c:pt>
                <c:pt idx="256">
                  <c:v>35105</c:v>
                </c:pt>
                <c:pt idx="257">
                  <c:v>106470</c:v>
                </c:pt>
                <c:pt idx="258">
                  <c:v>34757</c:v>
                </c:pt>
                <c:pt idx="259">
                  <c:v>34583</c:v>
                </c:pt>
                <c:pt idx="260">
                  <c:v>34408</c:v>
                </c:pt>
                <c:pt idx="261">
                  <c:v>34233</c:v>
                </c:pt>
                <c:pt idx="262">
                  <c:v>34058</c:v>
                </c:pt>
                <c:pt idx="263">
                  <c:v>103347</c:v>
                </c:pt>
                <c:pt idx="264">
                  <c:v>33705</c:v>
                </c:pt>
                <c:pt idx="265">
                  <c:v>33528</c:v>
                </c:pt>
                <c:pt idx="266">
                  <c:v>33351</c:v>
                </c:pt>
                <c:pt idx="267">
                  <c:v>33173</c:v>
                </c:pt>
                <c:pt idx="268">
                  <c:v>32995</c:v>
                </c:pt>
                <c:pt idx="269">
                  <c:v>100175</c:v>
                </c:pt>
                <c:pt idx="270">
                  <c:v>32637</c:v>
                </c:pt>
                <c:pt idx="271">
                  <c:v>32457</c:v>
                </c:pt>
                <c:pt idx="272">
                  <c:v>32277</c:v>
                </c:pt>
                <c:pt idx="273">
                  <c:v>32097</c:v>
                </c:pt>
                <c:pt idx="274">
                  <c:v>31916</c:v>
                </c:pt>
                <c:pt idx="275">
                  <c:v>96955</c:v>
                </c:pt>
                <c:pt idx="276">
                  <c:v>31553</c:v>
                </c:pt>
                <c:pt idx="277">
                  <c:v>31370</c:v>
                </c:pt>
                <c:pt idx="278">
                  <c:v>31187</c:v>
                </c:pt>
                <c:pt idx="279">
                  <c:v>31004</c:v>
                </c:pt>
                <c:pt idx="280">
                  <c:v>30821</c:v>
                </c:pt>
                <c:pt idx="281">
                  <c:v>93688</c:v>
                </c:pt>
                <c:pt idx="282">
                  <c:v>30452</c:v>
                </c:pt>
                <c:pt idx="283">
                  <c:v>30267</c:v>
                </c:pt>
                <c:pt idx="284">
                  <c:v>30081</c:v>
                </c:pt>
                <c:pt idx="285">
                  <c:v>29895</c:v>
                </c:pt>
                <c:pt idx="286">
                  <c:v>29709</c:v>
                </c:pt>
                <c:pt idx="287">
                  <c:v>90372</c:v>
                </c:pt>
                <c:pt idx="288">
                  <c:v>29335</c:v>
                </c:pt>
                <c:pt idx="289">
                  <c:v>29147</c:v>
                </c:pt>
                <c:pt idx="290">
                  <c:v>28958</c:v>
                </c:pt>
                <c:pt idx="291">
                  <c:v>28770</c:v>
                </c:pt>
                <c:pt idx="292">
                  <c:v>28580</c:v>
                </c:pt>
                <c:pt idx="293">
                  <c:v>87006</c:v>
                </c:pt>
                <c:pt idx="294">
                  <c:v>28200</c:v>
                </c:pt>
                <c:pt idx="295">
                  <c:v>28010</c:v>
                </c:pt>
                <c:pt idx="296">
                  <c:v>27819</c:v>
                </c:pt>
                <c:pt idx="297">
                  <c:v>27627</c:v>
                </c:pt>
                <c:pt idx="298">
                  <c:v>27435</c:v>
                </c:pt>
                <c:pt idx="299">
                  <c:v>83588</c:v>
                </c:pt>
                <c:pt idx="300">
                  <c:v>45082</c:v>
                </c:pt>
                <c:pt idx="301">
                  <c:v>44792</c:v>
                </c:pt>
                <c:pt idx="302">
                  <c:v>44500</c:v>
                </c:pt>
                <c:pt idx="303">
                  <c:v>44207</c:v>
                </c:pt>
                <c:pt idx="304">
                  <c:v>43913</c:v>
                </c:pt>
                <c:pt idx="305">
                  <c:v>133691</c:v>
                </c:pt>
                <c:pt idx="306">
                  <c:v>43322</c:v>
                </c:pt>
                <c:pt idx="307">
                  <c:v>43024</c:v>
                </c:pt>
                <c:pt idx="308">
                  <c:v>42725</c:v>
                </c:pt>
                <c:pt idx="309">
                  <c:v>42425</c:v>
                </c:pt>
                <c:pt idx="310">
                  <c:v>42124</c:v>
                </c:pt>
                <c:pt idx="311">
                  <c:v>128368</c:v>
                </c:pt>
                <c:pt idx="312">
                  <c:v>41517</c:v>
                </c:pt>
                <c:pt idx="313">
                  <c:v>41212</c:v>
                </c:pt>
                <c:pt idx="314">
                  <c:v>40905</c:v>
                </c:pt>
                <c:pt idx="315">
                  <c:v>40598</c:v>
                </c:pt>
                <c:pt idx="316">
                  <c:v>40289</c:v>
                </c:pt>
                <c:pt idx="317">
                  <c:v>122910</c:v>
                </c:pt>
                <c:pt idx="318">
                  <c:v>39667</c:v>
                </c:pt>
                <c:pt idx="319">
                  <c:v>39354</c:v>
                </c:pt>
                <c:pt idx="320">
                  <c:v>39040</c:v>
                </c:pt>
                <c:pt idx="321">
                  <c:v>38724</c:v>
                </c:pt>
                <c:pt idx="322">
                  <c:v>38407</c:v>
                </c:pt>
                <c:pt idx="323">
                  <c:v>117317</c:v>
                </c:pt>
                <c:pt idx="324">
                  <c:v>37770</c:v>
                </c:pt>
                <c:pt idx="325">
                  <c:v>37449</c:v>
                </c:pt>
                <c:pt idx="326">
                  <c:v>37127</c:v>
                </c:pt>
                <c:pt idx="327">
                  <c:v>36803</c:v>
                </c:pt>
                <c:pt idx="328">
                  <c:v>36479</c:v>
                </c:pt>
                <c:pt idx="329">
                  <c:v>111583</c:v>
                </c:pt>
                <c:pt idx="330">
                  <c:v>35825</c:v>
                </c:pt>
                <c:pt idx="331">
                  <c:v>35496</c:v>
                </c:pt>
                <c:pt idx="332">
                  <c:v>35166</c:v>
                </c:pt>
                <c:pt idx="333">
                  <c:v>34834</c:v>
                </c:pt>
                <c:pt idx="334">
                  <c:v>34501</c:v>
                </c:pt>
                <c:pt idx="335">
                  <c:v>105706</c:v>
                </c:pt>
                <c:pt idx="336">
                  <c:v>33831</c:v>
                </c:pt>
                <c:pt idx="337">
                  <c:v>33494</c:v>
                </c:pt>
                <c:pt idx="338">
                  <c:v>33155</c:v>
                </c:pt>
                <c:pt idx="339">
                  <c:v>32815</c:v>
                </c:pt>
                <c:pt idx="340">
                  <c:v>32474</c:v>
                </c:pt>
                <c:pt idx="341">
                  <c:v>99680</c:v>
                </c:pt>
                <c:pt idx="342">
                  <c:v>31787</c:v>
                </c:pt>
                <c:pt idx="343">
                  <c:v>31441</c:v>
                </c:pt>
                <c:pt idx="344">
                  <c:v>31094</c:v>
                </c:pt>
                <c:pt idx="345">
                  <c:v>30745</c:v>
                </c:pt>
                <c:pt idx="346">
                  <c:v>30395</c:v>
                </c:pt>
                <c:pt idx="347">
                  <c:v>93503</c:v>
                </c:pt>
                <c:pt idx="348">
                  <c:v>29690</c:v>
                </c:pt>
                <c:pt idx="349">
                  <c:v>29336</c:v>
                </c:pt>
                <c:pt idx="350">
                  <c:v>28980</c:v>
                </c:pt>
                <c:pt idx="351">
                  <c:v>28623</c:v>
                </c:pt>
                <c:pt idx="352">
                  <c:v>28264</c:v>
                </c:pt>
                <c:pt idx="353">
                  <c:v>87172</c:v>
                </c:pt>
                <c:pt idx="354">
                  <c:v>27542</c:v>
                </c:pt>
                <c:pt idx="355">
                  <c:v>27178</c:v>
                </c:pt>
                <c:pt idx="356">
                  <c:v>26813</c:v>
                </c:pt>
                <c:pt idx="357">
                  <c:v>26447</c:v>
                </c:pt>
                <c:pt idx="358">
                  <c:v>26079</c:v>
                </c:pt>
                <c:pt idx="359">
                  <c:v>80681</c:v>
                </c:pt>
                <c:pt idx="360">
                  <c:v>30406</c:v>
                </c:pt>
                <c:pt idx="361">
                  <c:v>29970</c:v>
                </c:pt>
                <c:pt idx="362">
                  <c:v>29532</c:v>
                </c:pt>
                <c:pt idx="363">
                  <c:v>29092</c:v>
                </c:pt>
                <c:pt idx="364">
                  <c:v>28650</c:v>
                </c:pt>
                <c:pt idx="365">
                  <c:v>88887</c:v>
                </c:pt>
                <c:pt idx="366">
                  <c:v>27758</c:v>
                </c:pt>
                <c:pt idx="367">
                  <c:v>27309</c:v>
                </c:pt>
                <c:pt idx="368">
                  <c:v>26858</c:v>
                </c:pt>
                <c:pt idx="369">
                  <c:v>26404</c:v>
                </c:pt>
                <c:pt idx="370">
                  <c:v>25948</c:v>
                </c:pt>
                <c:pt idx="371">
                  <c:v>80879</c:v>
                </c:pt>
                <c:pt idx="372">
                  <c:v>25030</c:v>
                </c:pt>
                <c:pt idx="373">
                  <c:v>24567</c:v>
                </c:pt>
                <c:pt idx="374">
                  <c:v>24102</c:v>
                </c:pt>
                <c:pt idx="375">
                  <c:v>23635</c:v>
                </c:pt>
                <c:pt idx="376">
                  <c:v>23165</c:v>
                </c:pt>
                <c:pt idx="377">
                  <c:v>72630</c:v>
                </c:pt>
                <c:pt idx="378">
                  <c:v>22219</c:v>
                </c:pt>
                <c:pt idx="379">
                  <c:v>21742</c:v>
                </c:pt>
                <c:pt idx="380">
                  <c:v>21263</c:v>
                </c:pt>
                <c:pt idx="381">
                  <c:v>20782</c:v>
                </c:pt>
                <c:pt idx="382">
                  <c:v>20298</c:v>
                </c:pt>
                <c:pt idx="383">
                  <c:v>64132</c:v>
                </c:pt>
                <c:pt idx="384">
                  <c:v>19323</c:v>
                </c:pt>
                <c:pt idx="385">
                  <c:v>18831</c:v>
                </c:pt>
                <c:pt idx="386">
                  <c:v>18338</c:v>
                </c:pt>
                <c:pt idx="387">
                  <c:v>17842</c:v>
                </c:pt>
                <c:pt idx="388">
                  <c:v>17343</c:v>
                </c:pt>
                <c:pt idx="389">
                  <c:v>55379</c:v>
                </c:pt>
                <c:pt idx="390">
                  <c:v>16338</c:v>
                </c:pt>
                <c:pt idx="391">
                  <c:v>15832</c:v>
                </c:pt>
                <c:pt idx="392">
                  <c:v>15323</c:v>
                </c:pt>
                <c:pt idx="393">
                  <c:v>14812</c:v>
                </c:pt>
                <c:pt idx="394">
                  <c:v>14298</c:v>
                </c:pt>
                <c:pt idx="395">
                  <c:v>46361</c:v>
                </c:pt>
                <c:pt idx="396">
                  <c:v>13263</c:v>
                </c:pt>
                <c:pt idx="397">
                  <c:v>12742</c:v>
                </c:pt>
                <c:pt idx="398">
                  <c:v>12218</c:v>
                </c:pt>
                <c:pt idx="399">
                  <c:v>11691</c:v>
                </c:pt>
                <c:pt idx="400">
                  <c:v>11161</c:v>
                </c:pt>
                <c:pt idx="401">
                  <c:v>37072</c:v>
                </c:pt>
                <c:pt idx="402">
                  <c:v>10095</c:v>
                </c:pt>
                <c:pt idx="403">
                  <c:v>9557</c:v>
                </c:pt>
                <c:pt idx="404">
                  <c:v>9017</c:v>
                </c:pt>
                <c:pt idx="405">
                  <c:v>8475</c:v>
                </c:pt>
                <c:pt idx="406">
                  <c:v>7929</c:v>
                </c:pt>
                <c:pt idx="407">
                  <c:v>27503</c:v>
                </c:pt>
                <c:pt idx="408">
                  <c:v>6830</c:v>
                </c:pt>
                <c:pt idx="409">
                  <c:v>6276</c:v>
                </c:pt>
                <c:pt idx="410">
                  <c:v>5720</c:v>
                </c:pt>
                <c:pt idx="411">
                  <c:v>5161</c:v>
                </c:pt>
                <c:pt idx="412">
                  <c:v>4599</c:v>
                </c:pt>
                <c:pt idx="413">
                  <c:v>17646</c:v>
                </c:pt>
                <c:pt idx="414">
                  <c:v>3466</c:v>
                </c:pt>
                <c:pt idx="415">
                  <c:v>2896</c:v>
                </c:pt>
                <c:pt idx="416">
                  <c:v>2322</c:v>
                </c:pt>
                <c:pt idx="417">
                  <c:v>1746</c:v>
                </c:pt>
                <c:pt idx="418">
                  <c:v>1167</c:v>
                </c:pt>
                <c:pt idx="419">
                  <c:v>7492</c:v>
                </c:pt>
              </c:numCache>
            </c:numRef>
          </c:val>
          <c:extLst>
            <c:ext xmlns:c16="http://schemas.microsoft.com/office/drawing/2014/chart" uri="{C3380CC4-5D6E-409C-BE32-E72D297353CC}">
              <c16:uniqueId val="{00000001-90D3-4954-B664-6B97C7B43194}"/>
            </c:ext>
          </c:extLst>
        </c:ser>
        <c:dLbls>
          <c:showLegendKey val="0"/>
          <c:showVal val="0"/>
          <c:showCatName val="0"/>
          <c:showSerName val="0"/>
          <c:showPercent val="0"/>
          <c:showBubbleSize val="0"/>
        </c:dLbls>
        <c:gapWidth val="20"/>
        <c:overlap val="100"/>
        <c:axId val="315419304"/>
        <c:axId val="101182200"/>
      </c:barChart>
      <c:lineChart>
        <c:grouping val="standard"/>
        <c:varyColors val="0"/>
        <c:ser>
          <c:idx val="0"/>
          <c:order val="2"/>
          <c:tx>
            <c:strRef>
              <c:f>'償還予定表（元利均等返済）'!$N$16</c:f>
              <c:strCache>
                <c:ptCount val="1"/>
                <c:pt idx="0">
                  <c:v>ローン残高</c:v>
                </c:pt>
              </c:strCache>
            </c:strRef>
          </c:tx>
          <c:spPr>
            <a:ln w="28575" cap="rnd">
              <a:solidFill>
                <a:schemeClr val="accent2">
                  <a:lumMod val="60000"/>
                  <a:lumOff val="40000"/>
                </a:schemeClr>
              </a:solidFill>
              <a:round/>
            </a:ln>
            <a:effectLst/>
          </c:spPr>
          <c:marker>
            <c:symbol val="none"/>
          </c:marker>
          <c:cat>
            <c:strRef>
              <c:f>'償還予定表（元利均等返済）'!$B$18:$B$437</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'償還予定表（元利均等返済）'!$N$18:$N$437</c:f>
              <c:numCache>
                <c:formatCode>#,##0_);[Red]\(#,##0\)</c:formatCode>
                <c:ptCount val="420"/>
                <c:pt idx="0">
                  <c:v>39940315</c:v>
                </c:pt>
                <c:pt idx="1">
                  <c:v>39880580</c:v>
                </c:pt>
                <c:pt idx="2">
                  <c:v>39820795</c:v>
                </c:pt>
                <c:pt idx="3">
                  <c:v>39760961</c:v>
                </c:pt>
                <c:pt idx="4">
                  <c:v>39701077</c:v>
                </c:pt>
                <c:pt idx="5">
                  <c:v>39521478</c:v>
                </c:pt>
                <c:pt idx="6">
                  <c:v>39461494</c:v>
                </c:pt>
                <c:pt idx="7">
                  <c:v>39401460</c:v>
                </c:pt>
                <c:pt idx="8">
                  <c:v>39341376</c:v>
                </c:pt>
                <c:pt idx="9">
                  <c:v>39281242</c:v>
                </c:pt>
                <c:pt idx="10">
                  <c:v>39221058</c:v>
                </c:pt>
                <c:pt idx="11">
                  <c:v>39040561</c:v>
                </c:pt>
                <c:pt idx="12">
                  <c:v>38980276</c:v>
                </c:pt>
                <c:pt idx="13">
                  <c:v>38919941</c:v>
                </c:pt>
                <c:pt idx="14">
                  <c:v>38859556</c:v>
                </c:pt>
                <c:pt idx="15">
                  <c:v>38799121</c:v>
                </c:pt>
                <c:pt idx="16">
                  <c:v>38738635</c:v>
                </c:pt>
                <c:pt idx="17">
                  <c:v>38557234</c:v>
                </c:pt>
                <c:pt idx="18">
                  <c:v>38496647</c:v>
                </c:pt>
                <c:pt idx="19">
                  <c:v>38436010</c:v>
                </c:pt>
                <c:pt idx="20">
                  <c:v>38375322</c:v>
                </c:pt>
                <c:pt idx="21">
                  <c:v>38314584</c:v>
                </c:pt>
                <c:pt idx="22">
                  <c:v>38253795</c:v>
                </c:pt>
                <c:pt idx="23">
                  <c:v>38071486</c:v>
                </c:pt>
                <c:pt idx="24">
                  <c:v>38010596</c:v>
                </c:pt>
                <c:pt idx="25">
                  <c:v>37949655</c:v>
                </c:pt>
                <c:pt idx="26">
                  <c:v>37888663</c:v>
                </c:pt>
                <c:pt idx="27">
                  <c:v>37827620</c:v>
                </c:pt>
                <c:pt idx="28">
                  <c:v>37766527</c:v>
                </c:pt>
                <c:pt idx="29">
                  <c:v>37583307</c:v>
                </c:pt>
                <c:pt idx="30">
                  <c:v>37522112</c:v>
                </c:pt>
                <c:pt idx="31">
                  <c:v>37460866</c:v>
                </c:pt>
                <c:pt idx="32">
                  <c:v>37399569</c:v>
                </c:pt>
                <c:pt idx="33">
                  <c:v>37338221</c:v>
                </c:pt>
                <c:pt idx="34">
                  <c:v>37276821</c:v>
                </c:pt>
                <c:pt idx="35">
                  <c:v>37092683</c:v>
                </c:pt>
                <c:pt idx="36">
                  <c:v>37031181</c:v>
                </c:pt>
                <c:pt idx="37">
                  <c:v>36969628</c:v>
                </c:pt>
                <c:pt idx="38">
                  <c:v>36908024</c:v>
                </c:pt>
                <c:pt idx="39">
                  <c:v>36846368</c:v>
                </c:pt>
                <c:pt idx="40">
                  <c:v>36784661</c:v>
                </c:pt>
                <c:pt idx="41">
                  <c:v>36599602</c:v>
                </c:pt>
                <c:pt idx="42">
                  <c:v>36537792</c:v>
                </c:pt>
                <c:pt idx="43">
                  <c:v>36475930</c:v>
                </c:pt>
                <c:pt idx="44">
                  <c:v>36414017</c:v>
                </c:pt>
                <c:pt idx="45">
                  <c:v>36352052</c:v>
                </c:pt>
                <c:pt idx="46">
                  <c:v>36290036</c:v>
                </c:pt>
                <c:pt idx="47">
                  <c:v>36104051</c:v>
                </c:pt>
                <c:pt idx="48">
                  <c:v>36041931</c:v>
                </c:pt>
                <c:pt idx="49">
                  <c:v>35979759</c:v>
                </c:pt>
                <c:pt idx="50">
                  <c:v>35917536</c:v>
                </c:pt>
                <c:pt idx="51">
                  <c:v>35855261</c:v>
                </c:pt>
                <c:pt idx="52">
                  <c:v>35792934</c:v>
                </c:pt>
                <c:pt idx="53">
                  <c:v>35606019</c:v>
                </c:pt>
                <c:pt idx="54">
                  <c:v>35543588</c:v>
                </c:pt>
                <c:pt idx="55">
                  <c:v>35481105</c:v>
                </c:pt>
                <c:pt idx="56">
                  <c:v>35418570</c:v>
                </c:pt>
                <c:pt idx="57">
                  <c:v>35355983</c:v>
                </c:pt>
                <c:pt idx="58">
                  <c:v>35293344</c:v>
                </c:pt>
                <c:pt idx="59">
                  <c:v>35105493</c:v>
                </c:pt>
                <c:pt idx="60">
                  <c:v>35047537</c:v>
                </c:pt>
                <c:pt idx="61">
                  <c:v>34989508</c:v>
                </c:pt>
                <c:pt idx="62">
                  <c:v>34931407</c:v>
                </c:pt>
                <c:pt idx="63">
                  <c:v>34873233</c:v>
                </c:pt>
                <c:pt idx="64">
                  <c:v>34814986</c:v>
                </c:pt>
                <c:pt idx="65">
                  <c:v>34640311</c:v>
                </c:pt>
                <c:pt idx="66">
                  <c:v>34581919</c:v>
                </c:pt>
                <c:pt idx="67">
                  <c:v>34523454</c:v>
                </c:pt>
                <c:pt idx="68">
                  <c:v>34464916</c:v>
                </c:pt>
                <c:pt idx="69">
                  <c:v>34406305</c:v>
                </c:pt>
                <c:pt idx="70">
                  <c:v>34347620</c:v>
                </c:pt>
                <c:pt idx="71">
                  <c:v>34171634</c:v>
                </c:pt>
                <c:pt idx="72">
                  <c:v>34112802</c:v>
                </c:pt>
                <c:pt idx="73">
                  <c:v>34053897</c:v>
                </c:pt>
                <c:pt idx="74">
                  <c:v>33994918</c:v>
                </c:pt>
                <c:pt idx="75">
                  <c:v>33935866</c:v>
                </c:pt>
                <c:pt idx="76">
                  <c:v>33876740</c:v>
                </c:pt>
                <c:pt idx="77">
                  <c:v>33699433</c:v>
                </c:pt>
                <c:pt idx="78">
                  <c:v>33640159</c:v>
                </c:pt>
                <c:pt idx="79">
                  <c:v>33580811</c:v>
                </c:pt>
                <c:pt idx="80">
                  <c:v>33521389</c:v>
                </c:pt>
                <c:pt idx="81">
                  <c:v>33461892</c:v>
                </c:pt>
                <c:pt idx="82">
                  <c:v>33402321</c:v>
                </c:pt>
                <c:pt idx="83">
                  <c:v>33223682</c:v>
                </c:pt>
                <c:pt idx="84">
                  <c:v>33163962</c:v>
                </c:pt>
                <c:pt idx="85">
                  <c:v>33104167</c:v>
                </c:pt>
                <c:pt idx="86">
                  <c:v>33044297</c:v>
                </c:pt>
                <c:pt idx="87">
                  <c:v>32984353</c:v>
                </c:pt>
                <c:pt idx="88">
                  <c:v>32924334</c:v>
                </c:pt>
                <c:pt idx="89">
                  <c:v>32744354</c:v>
                </c:pt>
                <c:pt idx="90">
                  <c:v>32684185</c:v>
                </c:pt>
                <c:pt idx="91">
                  <c:v>32623940</c:v>
                </c:pt>
                <c:pt idx="92">
                  <c:v>32563620</c:v>
                </c:pt>
                <c:pt idx="93">
                  <c:v>32503225</c:v>
                </c:pt>
                <c:pt idx="94">
                  <c:v>32442754</c:v>
                </c:pt>
                <c:pt idx="95">
                  <c:v>32261423</c:v>
                </c:pt>
                <c:pt idx="96">
                  <c:v>32200801</c:v>
                </c:pt>
                <c:pt idx="97">
                  <c:v>32140103</c:v>
                </c:pt>
                <c:pt idx="98">
                  <c:v>32079329</c:v>
                </c:pt>
                <c:pt idx="99">
                  <c:v>32018479</c:v>
                </c:pt>
                <c:pt idx="100">
                  <c:v>31957553</c:v>
                </c:pt>
                <c:pt idx="101">
                  <c:v>31774860</c:v>
                </c:pt>
                <c:pt idx="102">
                  <c:v>31713782</c:v>
                </c:pt>
                <c:pt idx="103">
                  <c:v>31652627</c:v>
                </c:pt>
                <c:pt idx="104">
                  <c:v>31591396</c:v>
                </c:pt>
                <c:pt idx="105">
                  <c:v>31530088</c:v>
                </c:pt>
                <c:pt idx="106">
                  <c:v>31468704</c:v>
                </c:pt>
                <c:pt idx="107">
                  <c:v>31284640</c:v>
                </c:pt>
                <c:pt idx="108">
                  <c:v>31223102</c:v>
                </c:pt>
                <c:pt idx="109">
                  <c:v>31161487</c:v>
                </c:pt>
                <c:pt idx="110">
                  <c:v>31099795</c:v>
                </c:pt>
                <c:pt idx="111">
                  <c:v>31038026</c:v>
                </c:pt>
                <c:pt idx="112">
                  <c:v>30976180</c:v>
                </c:pt>
                <c:pt idx="113">
                  <c:v>30790734</c:v>
                </c:pt>
                <c:pt idx="114">
                  <c:v>30728733</c:v>
                </c:pt>
                <c:pt idx="115">
                  <c:v>30666655</c:v>
                </c:pt>
                <c:pt idx="116">
                  <c:v>30604499</c:v>
                </c:pt>
                <c:pt idx="117">
                  <c:v>30542266</c:v>
                </c:pt>
                <c:pt idx="118">
                  <c:v>30479955</c:v>
                </c:pt>
                <c:pt idx="119">
                  <c:v>30293117</c:v>
                </c:pt>
                <c:pt idx="120">
                  <c:v>30234683</c:v>
                </c:pt>
                <c:pt idx="121">
                  <c:v>30176151</c:v>
                </c:pt>
                <c:pt idx="122">
                  <c:v>30117522</c:v>
                </c:pt>
                <c:pt idx="123">
                  <c:v>30058795</c:v>
                </c:pt>
                <c:pt idx="124">
                  <c:v>29999970</c:v>
                </c:pt>
                <c:pt idx="125">
                  <c:v>29823578</c:v>
                </c:pt>
                <c:pt idx="126">
                  <c:v>29764557</c:v>
                </c:pt>
                <c:pt idx="127">
                  <c:v>29705438</c:v>
                </c:pt>
                <c:pt idx="128">
                  <c:v>29646220</c:v>
                </c:pt>
                <c:pt idx="129">
                  <c:v>29586903</c:v>
                </c:pt>
                <c:pt idx="130">
                  <c:v>29527488</c:v>
                </c:pt>
                <c:pt idx="131">
                  <c:v>29349331</c:v>
                </c:pt>
                <c:pt idx="132">
                  <c:v>29289717</c:v>
                </c:pt>
                <c:pt idx="133">
                  <c:v>29230004</c:v>
                </c:pt>
                <c:pt idx="134">
                  <c:v>29170191</c:v>
                </c:pt>
                <c:pt idx="135">
                  <c:v>29110279</c:v>
                </c:pt>
                <c:pt idx="136">
                  <c:v>29050267</c:v>
                </c:pt>
                <c:pt idx="137">
                  <c:v>28870325</c:v>
                </c:pt>
                <c:pt idx="138">
                  <c:v>28810113</c:v>
                </c:pt>
                <c:pt idx="139">
                  <c:v>28749800</c:v>
                </c:pt>
                <c:pt idx="140">
                  <c:v>28689387</c:v>
                </c:pt>
                <c:pt idx="141">
                  <c:v>28628873</c:v>
                </c:pt>
                <c:pt idx="142">
                  <c:v>28568258</c:v>
                </c:pt>
                <c:pt idx="143">
                  <c:v>28386514</c:v>
                </c:pt>
                <c:pt idx="144">
                  <c:v>28325697</c:v>
                </c:pt>
                <c:pt idx="145">
                  <c:v>28264779</c:v>
                </c:pt>
                <c:pt idx="146">
                  <c:v>28203759</c:v>
                </c:pt>
                <c:pt idx="147">
                  <c:v>28142637</c:v>
                </c:pt>
                <c:pt idx="148">
                  <c:v>28081414</c:v>
                </c:pt>
                <c:pt idx="149">
                  <c:v>27897851</c:v>
                </c:pt>
                <c:pt idx="150">
                  <c:v>27836423</c:v>
                </c:pt>
                <c:pt idx="151">
                  <c:v>27774893</c:v>
                </c:pt>
                <c:pt idx="152">
                  <c:v>27713260</c:v>
                </c:pt>
                <c:pt idx="153">
                  <c:v>27651525</c:v>
                </c:pt>
                <c:pt idx="154">
                  <c:v>27589687</c:v>
                </c:pt>
                <c:pt idx="155">
                  <c:v>27404285</c:v>
                </c:pt>
                <c:pt idx="156">
                  <c:v>27342241</c:v>
                </c:pt>
                <c:pt idx="157">
                  <c:v>27280093</c:v>
                </c:pt>
                <c:pt idx="158">
                  <c:v>27217842</c:v>
                </c:pt>
                <c:pt idx="159">
                  <c:v>27155487</c:v>
                </c:pt>
                <c:pt idx="160">
                  <c:v>27093028</c:v>
                </c:pt>
                <c:pt idx="161">
                  <c:v>26905770</c:v>
                </c:pt>
                <c:pt idx="162">
                  <c:v>26843102</c:v>
                </c:pt>
                <c:pt idx="163">
                  <c:v>26780330</c:v>
                </c:pt>
                <c:pt idx="164">
                  <c:v>26717453</c:v>
                </c:pt>
                <c:pt idx="165">
                  <c:v>26654472</c:v>
                </c:pt>
                <c:pt idx="166">
                  <c:v>26591386</c:v>
                </c:pt>
                <c:pt idx="167">
                  <c:v>26402253</c:v>
                </c:pt>
                <c:pt idx="168">
                  <c:v>26338956</c:v>
                </c:pt>
                <c:pt idx="169">
                  <c:v>26275554</c:v>
                </c:pt>
                <c:pt idx="170">
                  <c:v>26212046</c:v>
                </c:pt>
                <c:pt idx="171">
                  <c:v>26148432</c:v>
                </c:pt>
                <c:pt idx="172">
                  <c:v>26084712</c:v>
                </c:pt>
                <c:pt idx="173">
                  <c:v>25893684</c:v>
                </c:pt>
                <c:pt idx="174">
                  <c:v>25829752</c:v>
                </c:pt>
                <c:pt idx="175">
                  <c:v>25765713</c:v>
                </c:pt>
                <c:pt idx="176">
                  <c:v>25701567</c:v>
                </c:pt>
                <c:pt idx="177">
                  <c:v>25637314</c:v>
                </c:pt>
                <c:pt idx="178">
                  <c:v>25572954</c:v>
                </c:pt>
                <c:pt idx="179">
                  <c:v>25380013</c:v>
                </c:pt>
                <c:pt idx="180">
                  <c:v>25318797</c:v>
                </c:pt>
                <c:pt idx="181">
                  <c:v>25257454</c:v>
                </c:pt>
                <c:pt idx="182">
                  <c:v>25195983</c:v>
                </c:pt>
                <c:pt idx="183">
                  <c:v>25134384</c:v>
                </c:pt>
                <c:pt idx="184">
                  <c:v>25072657</c:v>
                </c:pt>
                <c:pt idx="185">
                  <c:v>24887602</c:v>
                </c:pt>
                <c:pt idx="186">
                  <c:v>24825617</c:v>
                </c:pt>
                <c:pt idx="187">
                  <c:v>24763503</c:v>
                </c:pt>
                <c:pt idx="188">
                  <c:v>24701260</c:v>
                </c:pt>
                <c:pt idx="189">
                  <c:v>24638887</c:v>
                </c:pt>
                <c:pt idx="190">
                  <c:v>24576384</c:v>
                </c:pt>
                <c:pt idx="191">
                  <c:v>24389012</c:v>
                </c:pt>
                <c:pt idx="192">
                  <c:v>24326248</c:v>
                </c:pt>
                <c:pt idx="193">
                  <c:v>24263354</c:v>
                </c:pt>
                <c:pt idx="194">
                  <c:v>24200329</c:v>
                </c:pt>
                <c:pt idx="195">
                  <c:v>24137172</c:v>
                </c:pt>
                <c:pt idx="196">
                  <c:v>24073884</c:v>
                </c:pt>
                <c:pt idx="197">
                  <c:v>23884166</c:v>
                </c:pt>
                <c:pt idx="198">
                  <c:v>23820614</c:v>
                </c:pt>
                <c:pt idx="199">
                  <c:v>23756929</c:v>
                </c:pt>
                <c:pt idx="200">
                  <c:v>23693112</c:v>
                </c:pt>
                <c:pt idx="201">
                  <c:v>23629162</c:v>
                </c:pt>
                <c:pt idx="202">
                  <c:v>23565079</c:v>
                </c:pt>
                <c:pt idx="203">
                  <c:v>23372985</c:v>
                </c:pt>
                <c:pt idx="204">
                  <c:v>23308634</c:v>
                </c:pt>
                <c:pt idx="205">
                  <c:v>23244149</c:v>
                </c:pt>
                <c:pt idx="206">
                  <c:v>23179530</c:v>
                </c:pt>
                <c:pt idx="207">
                  <c:v>23114776</c:v>
                </c:pt>
                <c:pt idx="208">
                  <c:v>23049887</c:v>
                </c:pt>
                <c:pt idx="209">
                  <c:v>22855388</c:v>
                </c:pt>
                <c:pt idx="210">
                  <c:v>22790229</c:v>
                </c:pt>
                <c:pt idx="211">
                  <c:v>22724934</c:v>
                </c:pt>
                <c:pt idx="212">
                  <c:v>22659503</c:v>
                </c:pt>
                <c:pt idx="213">
                  <c:v>22593936</c:v>
                </c:pt>
                <c:pt idx="214">
                  <c:v>22528232</c:v>
                </c:pt>
                <c:pt idx="215">
                  <c:v>22331297</c:v>
                </c:pt>
                <c:pt idx="216">
                  <c:v>22265319</c:v>
                </c:pt>
                <c:pt idx="217">
                  <c:v>22199203</c:v>
                </c:pt>
                <c:pt idx="218">
                  <c:v>22132950</c:v>
                </c:pt>
                <c:pt idx="219">
                  <c:v>22066559</c:v>
                </c:pt>
                <c:pt idx="220">
                  <c:v>22000029</c:v>
                </c:pt>
                <c:pt idx="221">
                  <c:v>21800629</c:v>
                </c:pt>
                <c:pt idx="222">
                  <c:v>21733822</c:v>
                </c:pt>
                <c:pt idx="223">
                  <c:v>21666876</c:v>
                </c:pt>
                <c:pt idx="224">
                  <c:v>21599790</c:v>
                </c:pt>
                <c:pt idx="225">
                  <c:v>21532564</c:v>
                </c:pt>
                <c:pt idx="226">
                  <c:v>21465198</c:v>
                </c:pt>
                <c:pt idx="227">
                  <c:v>21263301</c:v>
                </c:pt>
                <c:pt idx="228">
                  <c:v>21195654</c:v>
                </c:pt>
                <c:pt idx="229">
                  <c:v>21127866</c:v>
                </c:pt>
                <c:pt idx="230">
                  <c:v>21059937</c:v>
                </c:pt>
                <c:pt idx="231">
                  <c:v>20991867</c:v>
                </c:pt>
                <c:pt idx="232">
                  <c:v>20923655</c:v>
                </c:pt>
                <c:pt idx="233">
                  <c:v>20719230</c:v>
                </c:pt>
                <c:pt idx="234">
                  <c:v>20650733</c:v>
                </c:pt>
                <c:pt idx="235">
                  <c:v>20582094</c:v>
                </c:pt>
                <c:pt idx="236">
                  <c:v>20513312</c:v>
                </c:pt>
                <c:pt idx="237">
                  <c:v>20444386</c:v>
                </c:pt>
                <c:pt idx="238">
                  <c:v>20375317</c:v>
                </c:pt>
                <c:pt idx="239">
                  <c:v>20168332</c:v>
                </c:pt>
                <c:pt idx="240">
                  <c:v>20101679</c:v>
                </c:pt>
                <c:pt idx="241">
                  <c:v>20034860</c:v>
                </c:pt>
                <c:pt idx="242">
                  <c:v>19967874</c:v>
                </c:pt>
                <c:pt idx="243">
                  <c:v>19900720</c:v>
                </c:pt>
                <c:pt idx="244">
                  <c:v>19833398</c:v>
                </c:pt>
                <c:pt idx="245">
                  <c:v>19631652</c:v>
                </c:pt>
                <c:pt idx="246">
                  <c:v>19563993</c:v>
                </c:pt>
                <c:pt idx="247">
                  <c:v>19496165</c:v>
                </c:pt>
                <c:pt idx="248">
                  <c:v>19428168</c:v>
                </c:pt>
                <c:pt idx="249">
                  <c:v>19360001</c:v>
                </c:pt>
                <c:pt idx="250">
                  <c:v>19291663</c:v>
                </c:pt>
                <c:pt idx="251">
                  <c:v>19086884</c:v>
                </c:pt>
                <c:pt idx="252">
                  <c:v>19018204</c:v>
                </c:pt>
                <c:pt idx="253">
                  <c:v>18949352</c:v>
                </c:pt>
                <c:pt idx="254">
                  <c:v>18880328</c:v>
                </c:pt>
                <c:pt idx="255">
                  <c:v>18811132</c:v>
                </c:pt>
                <c:pt idx="256">
                  <c:v>18741763</c:v>
                </c:pt>
                <c:pt idx="257">
                  <c:v>18533906</c:v>
                </c:pt>
                <c:pt idx="258">
                  <c:v>18464189</c:v>
                </c:pt>
                <c:pt idx="259">
                  <c:v>18394298</c:v>
                </c:pt>
                <c:pt idx="260">
                  <c:v>18324232</c:v>
                </c:pt>
                <c:pt idx="261">
                  <c:v>18253991</c:v>
                </c:pt>
                <c:pt idx="262">
                  <c:v>18183575</c:v>
                </c:pt>
                <c:pt idx="263">
                  <c:v>17972595</c:v>
                </c:pt>
                <c:pt idx="264">
                  <c:v>17901826</c:v>
                </c:pt>
                <c:pt idx="265">
                  <c:v>17830880</c:v>
                </c:pt>
                <c:pt idx="266">
                  <c:v>17759757</c:v>
                </c:pt>
                <c:pt idx="267">
                  <c:v>17688456</c:v>
                </c:pt>
                <c:pt idx="268">
                  <c:v>17616977</c:v>
                </c:pt>
                <c:pt idx="269">
                  <c:v>17402825</c:v>
                </c:pt>
                <c:pt idx="270">
                  <c:v>17330988</c:v>
                </c:pt>
                <c:pt idx="271">
                  <c:v>17258971</c:v>
                </c:pt>
                <c:pt idx="272">
                  <c:v>17186774</c:v>
                </c:pt>
                <c:pt idx="273">
                  <c:v>17114397</c:v>
                </c:pt>
                <c:pt idx="274">
                  <c:v>17041839</c:v>
                </c:pt>
                <c:pt idx="275">
                  <c:v>16824467</c:v>
                </c:pt>
                <c:pt idx="276">
                  <c:v>16751546</c:v>
                </c:pt>
                <c:pt idx="277">
                  <c:v>16678442</c:v>
                </c:pt>
                <c:pt idx="278">
                  <c:v>16605155</c:v>
                </c:pt>
                <c:pt idx="279">
                  <c:v>16531685</c:v>
                </c:pt>
                <c:pt idx="280">
                  <c:v>16458032</c:v>
                </c:pt>
                <c:pt idx="281">
                  <c:v>16237393</c:v>
                </c:pt>
                <c:pt idx="282">
                  <c:v>16163371</c:v>
                </c:pt>
                <c:pt idx="283">
                  <c:v>16089164</c:v>
                </c:pt>
                <c:pt idx="284">
                  <c:v>16014771</c:v>
                </c:pt>
                <c:pt idx="285">
                  <c:v>15940192</c:v>
                </c:pt>
                <c:pt idx="286">
                  <c:v>15865427</c:v>
                </c:pt>
                <c:pt idx="287">
                  <c:v>15641472</c:v>
                </c:pt>
                <c:pt idx="288">
                  <c:v>15566333</c:v>
                </c:pt>
                <c:pt idx="289">
                  <c:v>15491006</c:v>
                </c:pt>
                <c:pt idx="290">
                  <c:v>15415490</c:v>
                </c:pt>
                <c:pt idx="291">
                  <c:v>15339786</c:v>
                </c:pt>
                <c:pt idx="292">
                  <c:v>15263892</c:v>
                </c:pt>
                <c:pt idx="293">
                  <c:v>15036571</c:v>
                </c:pt>
                <c:pt idx="294">
                  <c:v>14960297</c:v>
                </c:pt>
                <c:pt idx="295">
                  <c:v>14883833</c:v>
                </c:pt>
                <c:pt idx="296">
                  <c:v>14807178</c:v>
                </c:pt>
                <c:pt idx="297">
                  <c:v>14730331</c:v>
                </c:pt>
                <c:pt idx="298">
                  <c:v>14653292</c:v>
                </c:pt>
                <c:pt idx="299">
                  <c:v>14422553</c:v>
                </c:pt>
                <c:pt idx="300">
                  <c:v>14352876</c:v>
                </c:pt>
                <c:pt idx="301">
                  <c:v>14282909</c:v>
                </c:pt>
                <c:pt idx="302">
                  <c:v>14212650</c:v>
                </c:pt>
                <c:pt idx="303">
                  <c:v>14142098</c:v>
                </c:pt>
                <c:pt idx="304">
                  <c:v>14071252</c:v>
                </c:pt>
                <c:pt idx="305">
                  <c:v>13859068</c:v>
                </c:pt>
                <c:pt idx="306">
                  <c:v>13787631</c:v>
                </c:pt>
                <c:pt idx="307">
                  <c:v>13715896</c:v>
                </c:pt>
                <c:pt idx="308">
                  <c:v>13643862</c:v>
                </c:pt>
                <c:pt idx="309">
                  <c:v>13571528</c:v>
                </c:pt>
                <c:pt idx="310">
                  <c:v>13498893</c:v>
                </c:pt>
                <c:pt idx="311">
                  <c:v>13281386</c:v>
                </c:pt>
                <c:pt idx="312">
                  <c:v>13208144</c:v>
                </c:pt>
                <c:pt idx="313">
                  <c:v>13134597</c:v>
                </c:pt>
                <c:pt idx="314">
                  <c:v>13060743</c:v>
                </c:pt>
                <c:pt idx="315">
                  <c:v>12986582</c:v>
                </c:pt>
                <c:pt idx="316">
                  <c:v>12912112</c:v>
                </c:pt>
                <c:pt idx="317">
                  <c:v>12689147</c:v>
                </c:pt>
                <c:pt idx="318">
                  <c:v>12614055</c:v>
                </c:pt>
                <c:pt idx="319">
                  <c:v>12538650</c:v>
                </c:pt>
                <c:pt idx="320">
                  <c:v>12462931</c:v>
                </c:pt>
                <c:pt idx="321">
                  <c:v>12386896</c:v>
                </c:pt>
                <c:pt idx="322">
                  <c:v>12310544</c:v>
                </c:pt>
                <c:pt idx="323">
                  <c:v>12081986</c:v>
                </c:pt>
                <c:pt idx="324">
                  <c:v>12004997</c:v>
                </c:pt>
                <c:pt idx="325">
                  <c:v>11927687</c:v>
                </c:pt>
                <c:pt idx="326">
                  <c:v>11850055</c:v>
                </c:pt>
                <c:pt idx="327">
                  <c:v>11772099</c:v>
                </c:pt>
                <c:pt idx="328">
                  <c:v>11693819</c:v>
                </c:pt>
                <c:pt idx="329">
                  <c:v>11459527</c:v>
                </c:pt>
                <c:pt idx="330">
                  <c:v>11380593</c:v>
                </c:pt>
                <c:pt idx="331">
                  <c:v>11301330</c:v>
                </c:pt>
                <c:pt idx="332">
                  <c:v>11221737</c:v>
                </c:pt>
                <c:pt idx="333">
                  <c:v>11141812</c:v>
                </c:pt>
                <c:pt idx="334">
                  <c:v>11061554</c:v>
                </c:pt>
                <c:pt idx="335">
                  <c:v>10821385</c:v>
                </c:pt>
                <c:pt idx="336">
                  <c:v>10740457</c:v>
                </c:pt>
                <c:pt idx="337">
                  <c:v>10659192</c:v>
                </c:pt>
                <c:pt idx="338">
                  <c:v>10577588</c:v>
                </c:pt>
                <c:pt idx="339">
                  <c:v>10495644</c:v>
                </c:pt>
                <c:pt idx="340">
                  <c:v>10413359</c:v>
                </c:pt>
                <c:pt idx="341">
                  <c:v>10167164</c:v>
                </c:pt>
                <c:pt idx="342">
                  <c:v>10084192</c:v>
                </c:pt>
                <c:pt idx="343">
                  <c:v>10000874</c:v>
                </c:pt>
                <c:pt idx="344">
                  <c:v>9917209</c:v>
                </c:pt>
                <c:pt idx="345">
                  <c:v>9833195</c:v>
                </c:pt>
                <c:pt idx="346">
                  <c:v>9748831</c:v>
                </c:pt>
                <c:pt idx="347">
                  <c:v>9496459</c:v>
                </c:pt>
                <c:pt idx="348">
                  <c:v>9411390</c:v>
                </c:pt>
                <c:pt idx="349">
                  <c:v>9325967</c:v>
                </c:pt>
                <c:pt idx="350">
                  <c:v>9240188</c:v>
                </c:pt>
                <c:pt idx="351">
                  <c:v>9154052</c:v>
                </c:pt>
                <c:pt idx="352">
                  <c:v>9067557</c:v>
                </c:pt>
                <c:pt idx="353">
                  <c:v>8808854</c:v>
                </c:pt>
                <c:pt idx="354">
                  <c:v>8721637</c:v>
                </c:pt>
                <c:pt idx="355">
                  <c:v>8634056</c:v>
                </c:pt>
                <c:pt idx="356">
                  <c:v>8546110</c:v>
                </c:pt>
                <c:pt idx="357">
                  <c:v>8457798</c:v>
                </c:pt>
                <c:pt idx="358">
                  <c:v>8369118</c:v>
                </c:pt>
                <c:pt idx="359">
                  <c:v>8103924</c:v>
                </c:pt>
                <c:pt idx="360">
                  <c:v>8016764</c:v>
                </c:pt>
                <c:pt idx="361">
                  <c:v>7929168</c:v>
                </c:pt>
                <c:pt idx="362">
                  <c:v>7841134</c:v>
                </c:pt>
                <c:pt idx="363">
                  <c:v>7752660</c:v>
                </c:pt>
                <c:pt idx="364">
                  <c:v>7663744</c:v>
                </c:pt>
                <c:pt idx="365">
                  <c:v>7397938</c:v>
                </c:pt>
                <c:pt idx="366">
                  <c:v>7308130</c:v>
                </c:pt>
                <c:pt idx="367">
                  <c:v>7217873</c:v>
                </c:pt>
                <c:pt idx="368">
                  <c:v>7127165</c:v>
                </c:pt>
                <c:pt idx="369">
                  <c:v>7036003</c:v>
                </c:pt>
                <c:pt idx="370">
                  <c:v>6944385</c:v>
                </c:pt>
                <c:pt idx="371">
                  <c:v>6670571</c:v>
                </c:pt>
                <c:pt idx="372">
                  <c:v>6578035</c:v>
                </c:pt>
                <c:pt idx="373">
                  <c:v>6485036</c:v>
                </c:pt>
                <c:pt idx="374">
                  <c:v>6391572</c:v>
                </c:pt>
                <c:pt idx="375">
                  <c:v>6297641</c:v>
                </c:pt>
                <c:pt idx="376">
                  <c:v>6203240</c:v>
                </c:pt>
                <c:pt idx="377">
                  <c:v>5921177</c:v>
                </c:pt>
                <c:pt idx="378">
                  <c:v>5825830</c:v>
                </c:pt>
                <c:pt idx="379">
                  <c:v>5730006</c:v>
                </c:pt>
                <c:pt idx="380">
                  <c:v>5633703</c:v>
                </c:pt>
                <c:pt idx="381">
                  <c:v>5536919</c:v>
                </c:pt>
                <c:pt idx="382">
                  <c:v>5439651</c:v>
                </c:pt>
                <c:pt idx="383">
                  <c:v>5149090</c:v>
                </c:pt>
                <c:pt idx="384">
                  <c:v>5050847</c:v>
                </c:pt>
                <c:pt idx="385">
                  <c:v>4952112</c:v>
                </c:pt>
                <c:pt idx="386">
                  <c:v>4852884</c:v>
                </c:pt>
                <c:pt idx="387">
                  <c:v>4753160</c:v>
                </c:pt>
                <c:pt idx="388">
                  <c:v>4652937</c:v>
                </c:pt>
                <c:pt idx="389">
                  <c:v>4353623</c:v>
                </c:pt>
                <c:pt idx="390">
                  <c:v>4252395</c:v>
                </c:pt>
                <c:pt idx="391">
                  <c:v>4150661</c:v>
                </c:pt>
                <c:pt idx="392">
                  <c:v>4048418</c:v>
                </c:pt>
                <c:pt idx="393">
                  <c:v>3945664</c:v>
                </c:pt>
                <c:pt idx="394">
                  <c:v>3842396</c:v>
                </c:pt>
                <c:pt idx="395">
                  <c:v>3534064</c:v>
                </c:pt>
                <c:pt idx="396">
                  <c:v>3429761</c:v>
                </c:pt>
                <c:pt idx="397">
                  <c:v>3324937</c:v>
                </c:pt>
                <c:pt idx="398">
                  <c:v>3219589</c:v>
                </c:pt>
                <c:pt idx="399">
                  <c:v>3113714</c:v>
                </c:pt>
                <c:pt idx="400">
                  <c:v>3007309</c:v>
                </c:pt>
                <c:pt idx="401">
                  <c:v>2689688</c:v>
                </c:pt>
                <c:pt idx="402">
                  <c:v>2582217</c:v>
                </c:pt>
                <c:pt idx="403">
                  <c:v>2474208</c:v>
                </c:pt>
                <c:pt idx="404">
                  <c:v>2365659</c:v>
                </c:pt>
                <c:pt idx="405">
                  <c:v>2256568</c:v>
                </c:pt>
                <c:pt idx="406">
                  <c:v>2146931</c:v>
                </c:pt>
                <c:pt idx="407">
                  <c:v>1819741</c:v>
                </c:pt>
                <c:pt idx="408">
                  <c:v>1709005</c:v>
                </c:pt>
                <c:pt idx="409">
                  <c:v>1597715</c:v>
                </c:pt>
                <c:pt idx="410">
                  <c:v>1485869</c:v>
                </c:pt>
                <c:pt idx="411">
                  <c:v>1373464</c:v>
                </c:pt>
                <c:pt idx="412">
                  <c:v>1260497</c:v>
                </c:pt>
                <c:pt idx="413">
                  <c:v>923450</c:v>
                </c:pt>
                <c:pt idx="414">
                  <c:v>809350</c:v>
                </c:pt>
                <c:pt idx="415">
                  <c:v>694680</c:v>
                </c:pt>
                <c:pt idx="416">
                  <c:v>579436</c:v>
                </c:pt>
                <c:pt idx="417">
                  <c:v>463616</c:v>
                </c:pt>
                <c:pt idx="418">
                  <c:v>347217</c:v>
                </c:pt>
                <c:pt idx="419">
                  <c:v>0</c:v>
                </c:pt>
              </c:numCache>
            </c:numRef>
          </c:val>
          <c:smooth val="1"/>
          <c:extLst>
            <c:ext xmlns:c16="http://schemas.microsoft.com/office/drawing/2014/chart" uri="{C3380CC4-5D6E-409C-BE32-E72D297353CC}">
              <c16:uniqueId val="{00000000-90D3-4954-B664-6B97C7B43194}"/>
            </c:ext>
          </c:extLst>
        </c:ser>
        <c:dLbls>
          <c:showLegendKey val="0"/>
          <c:showVal val="0"/>
          <c:showCatName val="0"/>
          <c:showSerName val="0"/>
          <c:showPercent val="0"/>
          <c:showBubbleSize val="0"/>
        </c:dLbls>
        <c:marker val="1"/>
        <c:smooth val="0"/>
        <c:axId val="674869032"/>
        <c:axId val="674868672"/>
      </c:lineChart>
      <c:catAx>
        <c:axId val="315419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82200"/>
        <c:crosses val="autoZero"/>
        <c:auto val="1"/>
        <c:lblAlgn val="ctr"/>
        <c:lblOffset val="100"/>
        <c:noMultiLvlLbl val="0"/>
      </c:catAx>
      <c:valAx>
        <c:axId val="1011822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5419304"/>
        <c:crosses val="autoZero"/>
        <c:crossBetween val="between"/>
      </c:valAx>
      <c:valAx>
        <c:axId val="674868672"/>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4869032"/>
        <c:crosses val="max"/>
        <c:crossBetween val="between"/>
      </c:valAx>
      <c:catAx>
        <c:axId val="674869032"/>
        <c:scaling>
          <c:orientation val="minMax"/>
        </c:scaling>
        <c:delete val="1"/>
        <c:axPos val="b"/>
        <c:numFmt formatCode="General" sourceLinked="1"/>
        <c:majorTickMark val="out"/>
        <c:minorTickMark val="none"/>
        <c:tickLblPos val="nextTo"/>
        <c:crossAx val="674868672"/>
        <c:crosses val="autoZero"/>
        <c:auto val="1"/>
        <c:lblAlgn val="ctr"/>
        <c:lblOffset val="100"/>
        <c:noMultiLvlLbl val="0"/>
      </c:catAx>
      <c:spPr>
        <a:noFill/>
        <a:ln w="25400">
          <a:noFill/>
        </a:ln>
        <a:effectLst/>
      </c:spPr>
    </c:plotArea>
    <c:legend>
      <c:legendPos val="r"/>
      <c:layout>
        <c:manualLayout>
          <c:xMode val="edge"/>
          <c:yMode val="edge"/>
          <c:x val="0.15799941988149011"/>
          <c:y val="3.4866424723596599E-2"/>
          <c:w val="0.10251630439754586"/>
          <c:h val="0.105920850711768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元金返済と利息、ローン残高の推移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6298391866286452E-2"/>
          <c:y val="2.3014739812353264E-2"/>
          <c:w val="0.85473660305633115"/>
          <c:h val="0.89469034960823046"/>
        </c:manualLayout>
      </c:layout>
      <c:barChart>
        <c:barDir val="col"/>
        <c:grouping val="stacked"/>
        <c:varyColors val="0"/>
        <c:ser>
          <c:idx val="2"/>
          <c:order val="0"/>
          <c:tx>
            <c:strRef>
              <c:f>'償還予定表（元金均等返済）'!$R$17</c:f>
              <c:strCache>
                <c:ptCount val="1"/>
                <c:pt idx="0">
                  <c:v>元金</c:v>
                </c:pt>
              </c:strCache>
            </c:strRef>
          </c:tx>
          <c:spPr>
            <a:solidFill>
              <a:srgbClr val="0070C0"/>
            </a:solidFill>
            <a:ln>
              <a:noFill/>
            </a:ln>
            <a:effectLst/>
          </c:spPr>
          <c:invertIfNegative val="0"/>
          <c:cat>
            <c:strRef>
              <c:f>'償還予定表（元利均等返済）'!$B$18:$B$437</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'償還予定表（元金均等返済）'!$R$18:$R$437</c:f>
              <c:numCache>
                <c:formatCode>#,##0_);[Red]\(#,##0\)</c:formatCode>
                <c:ptCount val="420"/>
                <c:pt idx="0">
                  <c:v>71428</c:v>
                </c:pt>
                <c:pt idx="1">
                  <c:v>71428</c:v>
                </c:pt>
                <c:pt idx="2">
                  <c:v>71428</c:v>
                </c:pt>
                <c:pt idx="3">
                  <c:v>71428</c:v>
                </c:pt>
                <c:pt idx="4">
                  <c:v>71428</c:v>
                </c:pt>
                <c:pt idx="5">
                  <c:v>214285</c:v>
                </c:pt>
                <c:pt idx="6">
                  <c:v>71428</c:v>
                </c:pt>
                <c:pt idx="7">
                  <c:v>71428</c:v>
                </c:pt>
                <c:pt idx="8">
                  <c:v>71428</c:v>
                </c:pt>
                <c:pt idx="9">
                  <c:v>71428</c:v>
                </c:pt>
                <c:pt idx="10">
                  <c:v>71428</c:v>
                </c:pt>
                <c:pt idx="11">
                  <c:v>214285</c:v>
                </c:pt>
                <c:pt idx="12">
                  <c:v>71428</c:v>
                </c:pt>
                <c:pt idx="13">
                  <c:v>71428</c:v>
                </c:pt>
                <c:pt idx="14">
                  <c:v>71428</c:v>
                </c:pt>
                <c:pt idx="15">
                  <c:v>71428</c:v>
                </c:pt>
                <c:pt idx="16">
                  <c:v>71428</c:v>
                </c:pt>
                <c:pt idx="17">
                  <c:v>214285</c:v>
                </c:pt>
                <c:pt idx="18">
                  <c:v>71428</c:v>
                </c:pt>
                <c:pt idx="19">
                  <c:v>71428</c:v>
                </c:pt>
                <c:pt idx="20">
                  <c:v>71428</c:v>
                </c:pt>
                <c:pt idx="21">
                  <c:v>71428</c:v>
                </c:pt>
                <c:pt idx="22">
                  <c:v>71428</c:v>
                </c:pt>
                <c:pt idx="23">
                  <c:v>214285</c:v>
                </c:pt>
                <c:pt idx="24">
                  <c:v>71428</c:v>
                </c:pt>
                <c:pt idx="25">
                  <c:v>71428</c:v>
                </c:pt>
                <c:pt idx="26">
                  <c:v>71428</c:v>
                </c:pt>
                <c:pt idx="27">
                  <c:v>71428</c:v>
                </c:pt>
                <c:pt idx="28">
                  <c:v>71428</c:v>
                </c:pt>
                <c:pt idx="29">
                  <c:v>214285</c:v>
                </c:pt>
                <c:pt idx="30">
                  <c:v>71428</c:v>
                </c:pt>
                <c:pt idx="31">
                  <c:v>71428</c:v>
                </c:pt>
                <c:pt idx="32">
                  <c:v>71428</c:v>
                </c:pt>
                <c:pt idx="33">
                  <c:v>71428</c:v>
                </c:pt>
                <c:pt idx="34">
                  <c:v>71428</c:v>
                </c:pt>
                <c:pt idx="35">
                  <c:v>214285</c:v>
                </c:pt>
                <c:pt idx="36">
                  <c:v>71428</c:v>
                </c:pt>
                <c:pt idx="37">
                  <c:v>71428</c:v>
                </c:pt>
                <c:pt idx="38">
                  <c:v>71428</c:v>
                </c:pt>
                <c:pt idx="39">
                  <c:v>71428</c:v>
                </c:pt>
                <c:pt idx="40">
                  <c:v>71428</c:v>
                </c:pt>
                <c:pt idx="41">
                  <c:v>214285</c:v>
                </c:pt>
                <c:pt idx="42">
                  <c:v>71428</c:v>
                </c:pt>
                <c:pt idx="43">
                  <c:v>71428</c:v>
                </c:pt>
                <c:pt idx="44">
                  <c:v>71428</c:v>
                </c:pt>
                <c:pt idx="45">
                  <c:v>71428</c:v>
                </c:pt>
                <c:pt idx="46">
                  <c:v>71428</c:v>
                </c:pt>
                <c:pt idx="47">
                  <c:v>214285</c:v>
                </c:pt>
                <c:pt idx="48">
                  <c:v>71428</c:v>
                </c:pt>
                <c:pt idx="49">
                  <c:v>71428</c:v>
                </c:pt>
                <c:pt idx="50">
                  <c:v>71428</c:v>
                </c:pt>
                <c:pt idx="51">
                  <c:v>71428</c:v>
                </c:pt>
                <c:pt idx="52">
                  <c:v>71428</c:v>
                </c:pt>
                <c:pt idx="53">
                  <c:v>214285</c:v>
                </c:pt>
                <c:pt idx="54">
                  <c:v>71428</c:v>
                </c:pt>
                <c:pt idx="55">
                  <c:v>71428</c:v>
                </c:pt>
                <c:pt idx="56">
                  <c:v>71428</c:v>
                </c:pt>
                <c:pt idx="57">
                  <c:v>71428</c:v>
                </c:pt>
                <c:pt idx="58">
                  <c:v>71428</c:v>
                </c:pt>
                <c:pt idx="59">
                  <c:v>214285</c:v>
                </c:pt>
                <c:pt idx="60">
                  <c:v>71428</c:v>
                </c:pt>
                <c:pt idx="61">
                  <c:v>71428</c:v>
                </c:pt>
                <c:pt idx="62">
                  <c:v>71428</c:v>
                </c:pt>
                <c:pt idx="63">
                  <c:v>71428</c:v>
                </c:pt>
                <c:pt idx="64">
                  <c:v>71428</c:v>
                </c:pt>
                <c:pt idx="65">
                  <c:v>214285</c:v>
                </c:pt>
                <c:pt idx="66">
                  <c:v>71428</c:v>
                </c:pt>
                <c:pt idx="67">
                  <c:v>71428</c:v>
                </c:pt>
                <c:pt idx="68">
                  <c:v>71428</c:v>
                </c:pt>
                <c:pt idx="69">
                  <c:v>71428</c:v>
                </c:pt>
                <c:pt idx="70">
                  <c:v>71428</c:v>
                </c:pt>
                <c:pt idx="71">
                  <c:v>214285</c:v>
                </c:pt>
                <c:pt idx="72">
                  <c:v>71428</c:v>
                </c:pt>
                <c:pt idx="73">
                  <c:v>71428</c:v>
                </c:pt>
                <c:pt idx="74">
                  <c:v>71428</c:v>
                </c:pt>
                <c:pt idx="75">
                  <c:v>71428</c:v>
                </c:pt>
                <c:pt idx="76">
                  <c:v>71428</c:v>
                </c:pt>
                <c:pt idx="77">
                  <c:v>214285</c:v>
                </c:pt>
                <c:pt idx="78">
                  <c:v>71428</c:v>
                </c:pt>
                <c:pt idx="79">
                  <c:v>71428</c:v>
                </c:pt>
                <c:pt idx="80">
                  <c:v>71428</c:v>
                </c:pt>
                <c:pt idx="81">
                  <c:v>71428</c:v>
                </c:pt>
                <c:pt idx="82">
                  <c:v>71428</c:v>
                </c:pt>
                <c:pt idx="83">
                  <c:v>214285</c:v>
                </c:pt>
                <c:pt idx="84">
                  <c:v>71428</c:v>
                </c:pt>
                <c:pt idx="85">
                  <c:v>71428</c:v>
                </c:pt>
                <c:pt idx="86">
                  <c:v>71428</c:v>
                </c:pt>
                <c:pt idx="87">
                  <c:v>71428</c:v>
                </c:pt>
                <c:pt idx="88">
                  <c:v>71428</c:v>
                </c:pt>
                <c:pt idx="89">
                  <c:v>214285</c:v>
                </c:pt>
                <c:pt idx="90">
                  <c:v>71428</c:v>
                </c:pt>
                <c:pt idx="91">
                  <c:v>71428</c:v>
                </c:pt>
                <c:pt idx="92">
                  <c:v>71428</c:v>
                </c:pt>
                <c:pt idx="93">
                  <c:v>71428</c:v>
                </c:pt>
                <c:pt idx="94">
                  <c:v>71428</c:v>
                </c:pt>
                <c:pt idx="95">
                  <c:v>214285</c:v>
                </c:pt>
                <c:pt idx="96">
                  <c:v>71428</c:v>
                </c:pt>
                <c:pt idx="97">
                  <c:v>71428</c:v>
                </c:pt>
                <c:pt idx="98">
                  <c:v>71428</c:v>
                </c:pt>
                <c:pt idx="99">
                  <c:v>71428</c:v>
                </c:pt>
                <c:pt idx="100">
                  <c:v>71428</c:v>
                </c:pt>
                <c:pt idx="101">
                  <c:v>214285</c:v>
                </c:pt>
                <c:pt idx="102">
                  <c:v>71428</c:v>
                </c:pt>
                <c:pt idx="103">
                  <c:v>71428</c:v>
                </c:pt>
                <c:pt idx="104">
                  <c:v>71428</c:v>
                </c:pt>
                <c:pt idx="105">
                  <c:v>71428</c:v>
                </c:pt>
                <c:pt idx="106">
                  <c:v>71428</c:v>
                </c:pt>
                <c:pt idx="107">
                  <c:v>214285</c:v>
                </c:pt>
                <c:pt idx="108">
                  <c:v>71428</c:v>
                </c:pt>
                <c:pt idx="109">
                  <c:v>71428</c:v>
                </c:pt>
                <c:pt idx="110">
                  <c:v>71428</c:v>
                </c:pt>
                <c:pt idx="111">
                  <c:v>71428</c:v>
                </c:pt>
                <c:pt idx="112">
                  <c:v>71428</c:v>
                </c:pt>
                <c:pt idx="113">
                  <c:v>214285</c:v>
                </c:pt>
                <c:pt idx="114">
                  <c:v>71428</c:v>
                </c:pt>
                <c:pt idx="115">
                  <c:v>71428</c:v>
                </c:pt>
                <c:pt idx="116">
                  <c:v>71428</c:v>
                </c:pt>
                <c:pt idx="117">
                  <c:v>71428</c:v>
                </c:pt>
                <c:pt idx="118">
                  <c:v>71428</c:v>
                </c:pt>
                <c:pt idx="119">
                  <c:v>214285</c:v>
                </c:pt>
                <c:pt idx="120">
                  <c:v>71428</c:v>
                </c:pt>
                <c:pt idx="121">
                  <c:v>71428</c:v>
                </c:pt>
                <c:pt idx="122">
                  <c:v>71428</c:v>
                </c:pt>
                <c:pt idx="123">
                  <c:v>71428</c:v>
                </c:pt>
                <c:pt idx="124">
                  <c:v>71428</c:v>
                </c:pt>
                <c:pt idx="125">
                  <c:v>214285</c:v>
                </c:pt>
                <c:pt idx="126">
                  <c:v>71428</c:v>
                </c:pt>
                <c:pt idx="127">
                  <c:v>71428</c:v>
                </c:pt>
                <c:pt idx="128">
                  <c:v>71428</c:v>
                </c:pt>
                <c:pt idx="129">
                  <c:v>71428</c:v>
                </c:pt>
                <c:pt idx="130">
                  <c:v>71428</c:v>
                </c:pt>
                <c:pt idx="131">
                  <c:v>214285</c:v>
                </c:pt>
                <c:pt idx="132">
                  <c:v>71428</c:v>
                </c:pt>
                <c:pt idx="133">
                  <c:v>71428</c:v>
                </c:pt>
                <c:pt idx="134">
                  <c:v>71428</c:v>
                </c:pt>
                <c:pt idx="135">
                  <c:v>71428</c:v>
                </c:pt>
                <c:pt idx="136">
                  <c:v>71428</c:v>
                </c:pt>
                <c:pt idx="137">
                  <c:v>214285</c:v>
                </c:pt>
                <c:pt idx="138">
                  <c:v>71428</c:v>
                </c:pt>
                <c:pt idx="139">
                  <c:v>71428</c:v>
                </c:pt>
                <c:pt idx="140">
                  <c:v>71428</c:v>
                </c:pt>
                <c:pt idx="141">
                  <c:v>71428</c:v>
                </c:pt>
                <c:pt idx="142">
                  <c:v>71428</c:v>
                </c:pt>
                <c:pt idx="143">
                  <c:v>214285</c:v>
                </c:pt>
                <c:pt idx="144">
                  <c:v>71428</c:v>
                </c:pt>
                <c:pt idx="145">
                  <c:v>71428</c:v>
                </c:pt>
                <c:pt idx="146">
                  <c:v>71428</c:v>
                </c:pt>
                <c:pt idx="147">
                  <c:v>71428</c:v>
                </c:pt>
                <c:pt idx="148">
                  <c:v>71428</c:v>
                </c:pt>
                <c:pt idx="149">
                  <c:v>214285</c:v>
                </c:pt>
                <c:pt idx="150">
                  <c:v>71428</c:v>
                </c:pt>
                <c:pt idx="151">
                  <c:v>71428</c:v>
                </c:pt>
                <c:pt idx="152">
                  <c:v>71428</c:v>
                </c:pt>
                <c:pt idx="153">
                  <c:v>71428</c:v>
                </c:pt>
                <c:pt idx="154">
                  <c:v>71428</c:v>
                </c:pt>
                <c:pt idx="155">
                  <c:v>214285</c:v>
                </c:pt>
                <c:pt idx="156">
                  <c:v>71428</c:v>
                </c:pt>
                <c:pt idx="157">
                  <c:v>71428</c:v>
                </c:pt>
                <c:pt idx="158">
                  <c:v>71428</c:v>
                </c:pt>
                <c:pt idx="159">
                  <c:v>71428</c:v>
                </c:pt>
                <c:pt idx="160">
                  <c:v>71428</c:v>
                </c:pt>
                <c:pt idx="161">
                  <c:v>214285</c:v>
                </c:pt>
                <c:pt idx="162">
                  <c:v>71428</c:v>
                </c:pt>
                <c:pt idx="163">
                  <c:v>71428</c:v>
                </c:pt>
                <c:pt idx="164">
                  <c:v>71428</c:v>
                </c:pt>
                <c:pt idx="165">
                  <c:v>71428</c:v>
                </c:pt>
                <c:pt idx="166">
                  <c:v>71428</c:v>
                </c:pt>
                <c:pt idx="167">
                  <c:v>214285</c:v>
                </c:pt>
                <c:pt idx="168">
                  <c:v>71428</c:v>
                </c:pt>
                <c:pt idx="169">
                  <c:v>71428</c:v>
                </c:pt>
                <c:pt idx="170">
                  <c:v>71428</c:v>
                </c:pt>
                <c:pt idx="171">
                  <c:v>71428</c:v>
                </c:pt>
                <c:pt idx="172">
                  <c:v>71428</c:v>
                </c:pt>
                <c:pt idx="173">
                  <c:v>214285</c:v>
                </c:pt>
                <c:pt idx="174">
                  <c:v>71428</c:v>
                </c:pt>
                <c:pt idx="175">
                  <c:v>71428</c:v>
                </c:pt>
                <c:pt idx="176">
                  <c:v>71428</c:v>
                </c:pt>
                <c:pt idx="177">
                  <c:v>71428</c:v>
                </c:pt>
                <c:pt idx="178">
                  <c:v>71428</c:v>
                </c:pt>
                <c:pt idx="179">
                  <c:v>214285</c:v>
                </c:pt>
                <c:pt idx="180">
                  <c:v>71428</c:v>
                </c:pt>
                <c:pt idx="181">
                  <c:v>71428</c:v>
                </c:pt>
                <c:pt idx="182">
                  <c:v>71428</c:v>
                </c:pt>
                <c:pt idx="183">
                  <c:v>71428</c:v>
                </c:pt>
                <c:pt idx="184">
                  <c:v>71428</c:v>
                </c:pt>
                <c:pt idx="185">
                  <c:v>214285</c:v>
                </c:pt>
                <c:pt idx="186">
                  <c:v>71428</c:v>
                </c:pt>
                <c:pt idx="187">
                  <c:v>71428</c:v>
                </c:pt>
                <c:pt idx="188">
                  <c:v>71428</c:v>
                </c:pt>
                <c:pt idx="189">
                  <c:v>71428</c:v>
                </c:pt>
                <c:pt idx="190">
                  <c:v>71428</c:v>
                </c:pt>
                <c:pt idx="191">
                  <c:v>214285</c:v>
                </c:pt>
                <c:pt idx="192">
                  <c:v>71428</c:v>
                </c:pt>
                <c:pt idx="193">
                  <c:v>71428</c:v>
                </c:pt>
                <c:pt idx="194">
                  <c:v>71428</c:v>
                </c:pt>
                <c:pt idx="195">
                  <c:v>71428</c:v>
                </c:pt>
                <c:pt idx="196">
                  <c:v>71428</c:v>
                </c:pt>
                <c:pt idx="197">
                  <c:v>214285</c:v>
                </c:pt>
                <c:pt idx="198">
                  <c:v>71428</c:v>
                </c:pt>
                <c:pt idx="199">
                  <c:v>71428</c:v>
                </c:pt>
                <c:pt idx="200">
                  <c:v>71428</c:v>
                </c:pt>
                <c:pt idx="201">
                  <c:v>71428</c:v>
                </c:pt>
                <c:pt idx="202">
                  <c:v>71428</c:v>
                </c:pt>
                <c:pt idx="203">
                  <c:v>214285</c:v>
                </c:pt>
                <c:pt idx="204">
                  <c:v>71428</c:v>
                </c:pt>
                <c:pt idx="205">
                  <c:v>71428</c:v>
                </c:pt>
                <c:pt idx="206">
                  <c:v>71428</c:v>
                </c:pt>
                <c:pt idx="207">
                  <c:v>71428</c:v>
                </c:pt>
                <c:pt idx="208">
                  <c:v>71428</c:v>
                </c:pt>
                <c:pt idx="209">
                  <c:v>214285</c:v>
                </c:pt>
                <c:pt idx="210">
                  <c:v>71428</c:v>
                </c:pt>
                <c:pt idx="211">
                  <c:v>71428</c:v>
                </c:pt>
                <c:pt idx="212">
                  <c:v>71428</c:v>
                </c:pt>
                <c:pt idx="213">
                  <c:v>71428</c:v>
                </c:pt>
                <c:pt idx="214">
                  <c:v>71428</c:v>
                </c:pt>
                <c:pt idx="215">
                  <c:v>214285</c:v>
                </c:pt>
                <c:pt idx="216">
                  <c:v>71428</c:v>
                </c:pt>
                <c:pt idx="217">
                  <c:v>71428</c:v>
                </c:pt>
                <c:pt idx="218">
                  <c:v>71428</c:v>
                </c:pt>
                <c:pt idx="219">
                  <c:v>71428</c:v>
                </c:pt>
                <c:pt idx="220">
                  <c:v>71428</c:v>
                </c:pt>
                <c:pt idx="221">
                  <c:v>214285</c:v>
                </c:pt>
                <c:pt idx="222">
                  <c:v>71428</c:v>
                </c:pt>
                <c:pt idx="223">
                  <c:v>71428</c:v>
                </c:pt>
                <c:pt idx="224">
                  <c:v>71428</c:v>
                </c:pt>
                <c:pt idx="225">
                  <c:v>71428</c:v>
                </c:pt>
                <c:pt idx="226">
                  <c:v>71428</c:v>
                </c:pt>
                <c:pt idx="227">
                  <c:v>214285</c:v>
                </c:pt>
                <c:pt idx="228">
                  <c:v>71428</c:v>
                </c:pt>
                <c:pt idx="229">
                  <c:v>71428</c:v>
                </c:pt>
                <c:pt idx="230">
                  <c:v>71428</c:v>
                </c:pt>
                <c:pt idx="231">
                  <c:v>71428</c:v>
                </c:pt>
                <c:pt idx="232">
                  <c:v>71428</c:v>
                </c:pt>
                <c:pt idx="233">
                  <c:v>214285</c:v>
                </c:pt>
                <c:pt idx="234">
                  <c:v>71428</c:v>
                </c:pt>
                <c:pt idx="235">
                  <c:v>71428</c:v>
                </c:pt>
                <c:pt idx="236">
                  <c:v>71428</c:v>
                </c:pt>
                <c:pt idx="237">
                  <c:v>71428</c:v>
                </c:pt>
                <c:pt idx="238">
                  <c:v>71428</c:v>
                </c:pt>
                <c:pt idx="239">
                  <c:v>214285</c:v>
                </c:pt>
                <c:pt idx="240">
                  <c:v>71428</c:v>
                </c:pt>
                <c:pt idx="241">
                  <c:v>71428</c:v>
                </c:pt>
                <c:pt idx="242">
                  <c:v>71428</c:v>
                </c:pt>
                <c:pt idx="243">
                  <c:v>71428</c:v>
                </c:pt>
                <c:pt idx="244">
                  <c:v>71428</c:v>
                </c:pt>
                <c:pt idx="245">
                  <c:v>214285</c:v>
                </c:pt>
                <c:pt idx="246">
                  <c:v>71428</c:v>
                </c:pt>
                <c:pt idx="247">
                  <c:v>71428</c:v>
                </c:pt>
                <c:pt idx="248">
                  <c:v>71428</c:v>
                </c:pt>
                <c:pt idx="249">
                  <c:v>71428</c:v>
                </c:pt>
                <c:pt idx="250">
                  <c:v>71428</c:v>
                </c:pt>
                <c:pt idx="251">
                  <c:v>214285</c:v>
                </c:pt>
                <c:pt idx="252">
                  <c:v>71428</c:v>
                </c:pt>
                <c:pt idx="253">
                  <c:v>71428</c:v>
                </c:pt>
                <c:pt idx="254">
                  <c:v>71428</c:v>
                </c:pt>
                <c:pt idx="255">
                  <c:v>71428</c:v>
                </c:pt>
                <c:pt idx="256">
                  <c:v>71428</c:v>
                </c:pt>
                <c:pt idx="257">
                  <c:v>214285</c:v>
                </c:pt>
                <c:pt idx="258">
                  <c:v>71428</c:v>
                </c:pt>
                <c:pt idx="259">
                  <c:v>71428</c:v>
                </c:pt>
                <c:pt idx="260">
                  <c:v>71428</c:v>
                </c:pt>
                <c:pt idx="261">
                  <c:v>71428</c:v>
                </c:pt>
                <c:pt idx="262">
                  <c:v>71428</c:v>
                </c:pt>
                <c:pt idx="263">
                  <c:v>214285</c:v>
                </c:pt>
                <c:pt idx="264">
                  <c:v>71428</c:v>
                </c:pt>
                <c:pt idx="265">
                  <c:v>71428</c:v>
                </c:pt>
                <c:pt idx="266">
                  <c:v>71428</c:v>
                </c:pt>
                <c:pt idx="267">
                  <c:v>71428</c:v>
                </c:pt>
                <c:pt idx="268">
                  <c:v>71428</c:v>
                </c:pt>
                <c:pt idx="269">
                  <c:v>214285</c:v>
                </c:pt>
                <c:pt idx="270">
                  <c:v>71428</c:v>
                </c:pt>
                <c:pt idx="271">
                  <c:v>71428</c:v>
                </c:pt>
                <c:pt idx="272">
                  <c:v>71428</c:v>
                </c:pt>
                <c:pt idx="273">
                  <c:v>71428</c:v>
                </c:pt>
                <c:pt idx="274">
                  <c:v>71428</c:v>
                </c:pt>
                <c:pt idx="275">
                  <c:v>214285</c:v>
                </c:pt>
                <c:pt idx="276">
                  <c:v>71428</c:v>
                </c:pt>
                <c:pt idx="277">
                  <c:v>71428</c:v>
                </c:pt>
                <c:pt idx="278">
                  <c:v>71428</c:v>
                </c:pt>
                <c:pt idx="279">
                  <c:v>71428</c:v>
                </c:pt>
                <c:pt idx="280">
                  <c:v>71428</c:v>
                </c:pt>
                <c:pt idx="281">
                  <c:v>214285</c:v>
                </c:pt>
                <c:pt idx="282">
                  <c:v>71428</c:v>
                </c:pt>
                <c:pt idx="283">
                  <c:v>71428</c:v>
                </c:pt>
                <c:pt idx="284">
                  <c:v>71428</c:v>
                </c:pt>
                <c:pt idx="285">
                  <c:v>71428</c:v>
                </c:pt>
                <c:pt idx="286">
                  <c:v>71428</c:v>
                </c:pt>
                <c:pt idx="287">
                  <c:v>214285</c:v>
                </c:pt>
                <c:pt idx="288">
                  <c:v>71428</c:v>
                </c:pt>
                <c:pt idx="289">
                  <c:v>71428</c:v>
                </c:pt>
                <c:pt idx="290">
                  <c:v>71428</c:v>
                </c:pt>
                <c:pt idx="291">
                  <c:v>71428</c:v>
                </c:pt>
                <c:pt idx="292">
                  <c:v>71428</c:v>
                </c:pt>
                <c:pt idx="293">
                  <c:v>214285</c:v>
                </c:pt>
                <c:pt idx="294">
                  <c:v>71428</c:v>
                </c:pt>
                <c:pt idx="295">
                  <c:v>71428</c:v>
                </c:pt>
                <c:pt idx="296">
                  <c:v>71428</c:v>
                </c:pt>
                <c:pt idx="297">
                  <c:v>71428</c:v>
                </c:pt>
                <c:pt idx="298">
                  <c:v>71428</c:v>
                </c:pt>
                <c:pt idx="299">
                  <c:v>214285</c:v>
                </c:pt>
                <c:pt idx="300">
                  <c:v>71428</c:v>
                </c:pt>
                <c:pt idx="301">
                  <c:v>71428</c:v>
                </c:pt>
                <c:pt idx="302">
                  <c:v>71428</c:v>
                </c:pt>
                <c:pt idx="303">
                  <c:v>71428</c:v>
                </c:pt>
                <c:pt idx="304">
                  <c:v>71428</c:v>
                </c:pt>
                <c:pt idx="305">
                  <c:v>214285</c:v>
                </c:pt>
                <c:pt idx="306">
                  <c:v>71428</c:v>
                </c:pt>
                <c:pt idx="307">
                  <c:v>71428</c:v>
                </c:pt>
                <c:pt idx="308">
                  <c:v>71428</c:v>
                </c:pt>
                <c:pt idx="309">
                  <c:v>71428</c:v>
                </c:pt>
                <c:pt idx="310">
                  <c:v>71428</c:v>
                </c:pt>
                <c:pt idx="311">
                  <c:v>214285</c:v>
                </c:pt>
                <c:pt idx="312">
                  <c:v>71428</c:v>
                </c:pt>
                <c:pt idx="313">
                  <c:v>71428</c:v>
                </c:pt>
                <c:pt idx="314">
                  <c:v>71428</c:v>
                </c:pt>
                <c:pt idx="315">
                  <c:v>71428</c:v>
                </c:pt>
                <c:pt idx="316">
                  <c:v>71428</c:v>
                </c:pt>
                <c:pt idx="317">
                  <c:v>214285</c:v>
                </c:pt>
                <c:pt idx="318">
                  <c:v>71428</c:v>
                </c:pt>
                <c:pt idx="319">
                  <c:v>71428</c:v>
                </c:pt>
                <c:pt idx="320">
                  <c:v>71428</c:v>
                </c:pt>
                <c:pt idx="321">
                  <c:v>71428</c:v>
                </c:pt>
                <c:pt idx="322">
                  <c:v>71428</c:v>
                </c:pt>
                <c:pt idx="323">
                  <c:v>214285</c:v>
                </c:pt>
                <c:pt idx="324">
                  <c:v>71428</c:v>
                </c:pt>
                <c:pt idx="325">
                  <c:v>71428</c:v>
                </c:pt>
                <c:pt idx="326">
                  <c:v>71428</c:v>
                </c:pt>
                <c:pt idx="327">
                  <c:v>71428</c:v>
                </c:pt>
                <c:pt idx="328">
                  <c:v>71428</c:v>
                </c:pt>
                <c:pt idx="329">
                  <c:v>214285</c:v>
                </c:pt>
                <c:pt idx="330">
                  <c:v>71428</c:v>
                </c:pt>
                <c:pt idx="331">
                  <c:v>71428</c:v>
                </c:pt>
                <c:pt idx="332">
                  <c:v>71428</c:v>
                </c:pt>
                <c:pt idx="333">
                  <c:v>71428</c:v>
                </c:pt>
                <c:pt idx="334">
                  <c:v>71428</c:v>
                </c:pt>
                <c:pt idx="335">
                  <c:v>214285</c:v>
                </c:pt>
                <c:pt idx="336">
                  <c:v>71428</c:v>
                </c:pt>
                <c:pt idx="337">
                  <c:v>71428</c:v>
                </c:pt>
                <c:pt idx="338">
                  <c:v>71428</c:v>
                </c:pt>
                <c:pt idx="339">
                  <c:v>71428</c:v>
                </c:pt>
                <c:pt idx="340">
                  <c:v>71428</c:v>
                </c:pt>
                <c:pt idx="341">
                  <c:v>214285</c:v>
                </c:pt>
                <c:pt idx="342">
                  <c:v>71428</c:v>
                </c:pt>
                <c:pt idx="343">
                  <c:v>71428</c:v>
                </c:pt>
                <c:pt idx="344">
                  <c:v>71428</c:v>
                </c:pt>
                <c:pt idx="345">
                  <c:v>71428</c:v>
                </c:pt>
                <c:pt idx="346">
                  <c:v>71428</c:v>
                </c:pt>
                <c:pt idx="347">
                  <c:v>214285</c:v>
                </c:pt>
                <c:pt idx="348">
                  <c:v>71428</c:v>
                </c:pt>
                <c:pt idx="349">
                  <c:v>71428</c:v>
                </c:pt>
                <c:pt idx="350">
                  <c:v>71428</c:v>
                </c:pt>
                <c:pt idx="351">
                  <c:v>71428</c:v>
                </c:pt>
                <c:pt idx="352">
                  <c:v>71428</c:v>
                </c:pt>
                <c:pt idx="353">
                  <c:v>214285</c:v>
                </c:pt>
                <c:pt idx="354">
                  <c:v>71428</c:v>
                </c:pt>
                <c:pt idx="355">
                  <c:v>71428</c:v>
                </c:pt>
                <c:pt idx="356">
                  <c:v>71428</c:v>
                </c:pt>
                <c:pt idx="357">
                  <c:v>71428</c:v>
                </c:pt>
                <c:pt idx="358">
                  <c:v>71428</c:v>
                </c:pt>
                <c:pt idx="359">
                  <c:v>214285</c:v>
                </c:pt>
                <c:pt idx="360">
                  <c:v>71428</c:v>
                </c:pt>
                <c:pt idx="361">
                  <c:v>71428</c:v>
                </c:pt>
                <c:pt idx="362">
                  <c:v>71428</c:v>
                </c:pt>
                <c:pt idx="363">
                  <c:v>71428</c:v>
                </c:pt>
                <c:pt idx="364">
                  <c:v>71428</c:v>
                </c:pt>
                <c:pt idx="365">
                  <c:v>214285</c:v>
                </c:pt>
                <c:pt idx="366">
                  <c:v>71428</c:v>
                </c:pt>
                <c:pt idx="367">
                  <c:v>71428</c:v>
                </c:pt>
                <c:pt idx="368">
                  <c:v>71428</c:v>
                </c:pt>
                <c:pt idx="369">
                  <c:v>71428</c:v>
                </c:pt>
                <c:pt idx="370">
                  <c:v>71428</c:v>
                </c:pt>
                <c:pt idx="371">
                  <c:v>214285</c:v>
                </c:pt>
                <c:pt idx="372">
                  <c:v>71428</c:v>
                </c:pt>
                <c:pt idx="373">
                  <c:v>71428</c:v>
                </c:pt>
                <c:pt idx="374">
                  <c:v>71428</c:v>
                </c:pt>
                <c:pt idx="375">
                  <c:v>71428</c:v>
                </c:pt>
                <c:pt idx="376">
                  <c:v>71428</c:v>
                </c:pt>
                <c:pt idx="377">
                  <c:v>214285</c:v>
                </c:pt>
                <c:pt idx="378">
                  <c:v>71428</c:v>
                </c:pt>
                <c:pt idx="379">
                  <c:v>71428</c:v>
                </c:pt>
                <c:pt idx="380">
                  <c:v>71428</c:v>
                </c:pt>
                <c:pt idx="381">
                  <c:v>71428</c:v>
                </c:pt>
                <c:pt idx="382">
                  <c:v>71428</c:v>
                </c:pt>
                <c:pt idx="383">
                  <c:v>214285</c:v>
                </c:pt>
                <c:pt idx="384">
                  <c:v>71428</c:v>
                </c:pt>
                <c:pt idx="385">
                  <c:v>71428</c:v>
                </c:pt>
                <c:pt idx="386">
                  <c:v>71428</c:v>
                </c:pt>
                <c:pt idx="387">
                  <c:v>71428</c:v>
                </c:pt>
                <c:pt idx="388">
                  <c:v>71428</c:v>
                </c:pt>
                <c:pt idx="389">
                  <c:v>214285</c:v>
                </c:pt>
                <c:pt idx="390">
                  <c:v>71428</c:v>
                </c:pt>
                <c:pt idx="391">
                  <c:v>71428</c:v>
                </c:pt>
                <c:pt idx="392">
                  <c:v>71428</c:v>
                </c:pt>
                <c:pt idx="393">
                  <c:v>71428</c:v>
                </c:pt>
                <c:pt idx="394">
                  <c:v>71428</c:v>
                </c:pt>
                <c:pt idx="395">
                  <c:v>214285</c:v>
                </c:pt>
                <c:pt idx="396">
                  <c:v>71428</c:v>
                </c:pt>
                <c:pt idx="397">
                  <c:v>71428</c:v>
                </c:pt>
                <c:pt idx="398">
                  <c:v>71428</c:v>
                </c:pt>
                <c:pt idx="399">
                  <c:v>71428</c:v>
                </c:pt>
                <c:pt idx="400">
                  <c:v>71428</c:v>
                </c:pt>
                <c:pt idx="401">
                  <c:v>214285</c:v>
                </c:pt>
                <c:pt idx="402">
                  <c:v>71428</c:v>
                </c:pt>
                <c:pt idx="403">
                  <c:v>71428</c:v>
                </c:pt>
                <c:pt idx="404">
                  <c:v>71428</c:v>
                </c:pt>
                <c:pt idx="405">
                  <c:v>71428</c:v>
                </c:pt>
                <c:pt idx="406">
                  <c:v>71428</c:v>
                </c:pt>
                <c:pt idx="407">
                  <c:v>214285</c:v>
                </c:pt>
                <c:pt idx="408">
                  <c:v>71428</c:v>
                </c:pt>
                <c:pt idx="409">
                  <c:v>71428</c:v>
                </c:pt>
                <c:pt idx="410">
                  <c:v>71428</c:v>
                </c:pt>
                <c:pt idx="411">
                  <c:v>71428</c:v>
                </c:pt>
                <c:pt idx="412">
                  <c:v>71428</c:v>
                </c:pt>
                <c:pt idx="413">
                  <c:v>214285</c:v>
                </c:pt>
                <c:pt idx="414">
                  <c:v>71428</c:v>
                </c:pt>
                <c:pt idx="415">
                  <c:v>71428</c:v>
                </c:pt>
                <c:pt idx="416">
                  <c:v>71428</c:v>
                </c:pt>
                <c:pt idx="417">
                  <c:v>71428</c:v>
                </c:pt>
                <c:pt idx="418">
                  <c:v>71428</c:v>
                </c:pt>
                <c:pt idx="419">
                  <c:v>214535</c:v>
                </c:pt>
              </c:numCache>
            </c:numRef>
          </c:val>
          <c:extLst>
            <c:ext xmlns:c16="http://schemas.microsoft.com/office/drawing/2014/chart" uri="{C3380CC4-5D6E-409C-BE32-E72D297353CC}">
              <c16:uniqueId val="{00000001-39B6-4172-AAA5-180B74F77958}"/>
            </c:ext>
          </c:extLst>
        </c:ser>
        <c:ser>
          <c:idx val="1"/>
          <c:order val="1"/>
          <c:tx>
            <c:strRef>
              <c:f>'償還予定表（元金均等返済）'!$Q$17</c:f>
              <c:strCache>
                <c:ptCount val="1"/>
                <c:pt idx="0">
                  <c:v>利息</c:v>
                </c:pt>
              </c:strCache>
            </c:strRef>
          </c:tx>
          <c:spPr>
            <a:solidFill>
              <a:srgbClr val="FF0000"/>
            </a:solidFill>
            <a:ln>
              <a:noFill/>
            </a:ln>
            <a:effectLst/>
          </c:spPr>
          <c:invertIfNegative val="0"/>
          <c:cat>
            <c:strRef>
              <c:f>'償還予定表（元利均等返済）'!$B$18:$B$437</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'償還予定表（元金均等返済）'!$Q$18:$Q$437</c:f>
              <c:numCache>
                <c:formatCode>#,##0_);[Red]\(#,##0\)</c:formatCode>
                <c:ptCount val="420"/>
                <c:pt idx="0">
                  <c:v>25000</c:v>
                </c:pt>
                <c:pt idx="1">
                  <c:v>24940</c:v>
                </c:pt>
                <c:pt idx="2">
                  <c:v>24881</c:v>
                </c:pt>
                <c:pt idx="3">
                  <c:v>24821</c:v>
                </c:pt>
                <c:pt idx="4">
                  <c:v>24762</c:v>
                </c:pt>
                <c:pt idx="5">
                  <c:v>74702</c:v>
                </c:pt>
                <c:pt idx="6">
                  <c:v>24643</c:v>
                </c:pt>
                <c:pt idx="7">
                  <c:v>24583</c:v>
                </c:pt>
                <c:pt idx="8">
                  <c:v>24524</c:v>
                </c:pt>
                <c:pt idx="9">
                  <c:v>24464</c:v>
                </c:pt>
                <c:pt idx="10">
                  <c:v>24405</c:v>
                </c:pt>
                <c:pt idx="11">
                  <c:v>73631</c:v>
                </c:pt>
                <c:pt idx="12">
                  <c:v>24286</c:v>
                </c:pt>
                <c:pt idx="13">
                  <c:v>24226</c:v>
                </c:pt>
                <c:pt idx="14">
                  <c:v>24167</c:v>
                </c:pt>
                <c:pt idx="15">
                  <c:v>24107</c:v>
                </c:pt>
                <c:pt idx="16">
                  <c:v>24048</c:v>
                </c:pt>
                <c:pt idx="17">
                  <c:v>72559</c:v>
                </c:pt>
                <c:pt idx="18">
                  <c:v>23929</c:v>
                </c:pt>
                <c:pt idx="19">
                  <c:v>23869</c:v>
                </c:pt>
                <c:pt idx="20">
                  <c:v>23810</c:v>
                </c:pt>
                <c:pt idx="21">
                  <c:v>23750</c:v>
                </c:pt>
                <c:pt idx="22">
                  <c:v>23690</c:v>
                </c:pt>
                <c:pt idx="23">
                  <c:v>71488</c:v>
                </c:pt>
                <c:pt idx="24">
                  <c:v>23571</c:v>
                </c:pt>
                <c:pt idx="25">
                  <c:v>23512</c:v>
                </c:pt>
                <c:pt idx="26">
                  <c:v>23452</c:v>
                </c:pt>
                <c:pt idx="27">
                  <c:v>23393</c:v>
                </c:pt>
                <c:pt idx="28">
                  <c:v>23333</c:v>
                </c:pt>
                <c:pt idx="29">
                  <c:v>70417</c:v>
                </c:pt>
                <c:pt idx="30">
                  <c:v>23214</c:v>
                </c:pt>
                <c:pt idx="31">
                  <c:v>23155</c:v>
                </c:pt>
                <c:pt idx="32">
                  <c:v>23095</c:v>
                </c:pt>
                <c:pt idx="33">
                  <c:v>23036</c:v>
                </c:pt>
                <c:pt idx="34">
                  <c:v>22976</c:v>
                </c:pt>
                <c:pt idx="35">
                  <c:v>69346</c:v>
                </c:pt>
                <c:pt idx="36">
                  <c:v>22857</c:v>
                </c:pt>
                <c:pt idx="37">
                  <c:v>22798</c:v>
                </c:pt>
                <c:pt idx="38">
                  <c:v>22738</c:v>
                </c:pt>
                <c:pt idx="39">
                  <c:v>22679</c:v>
                </c:pt>
                <c:pt idx="40">
                  <c:v>22619</c:v>
                </c:pt>
                <c:pt idx="41">
                  <c:v>68274</c:v>
                </c:pt>
                <c:pt idx="42">
                  <c:v>22500</c:v>
                </c:pt>
                <c:pt idx="43">
                  <c:v>22440</c:v>
                </c:pt>
                <c:pt idx="44">
                  <c:v>22381</c:v>
                </c:pt>
                <c:pt idx="45">
                  <c:v>22321</c:v>
                </c:pt>
                <c:pt idx="46">
                  <c:v>22262</c:v>
                </c:pt>
                <c:pt idx="47">
                  <c:v>67202</c:v>
                </c:pt>
                <c:pt idx="48">
                  <c:v>22143</c:v>
                </c:pt>
                <c:pt idx="49">
                  <c:v>22083</c:v>
                </c:pt>
                <c:pt idx="50">
                  <c:v>22024</c:v>
                </c:pt>
                <c:pt idx="51">
                  <c:v>21964</c:v>
                </c:pt>
                <c:pt idx="52">
                  <c:v>21905</c:v>
                </c:pt>
                <c:pt idx="53">
                  <c:v>66131</c:v>
                </c:pt>
                <c:pt idx="54">
                  <c:v>21786</c:v>
                </c:pt>
                <c:pt idx="55">
                  <c:v>21726</c:v>
                </c:pt>
                <c:pt idx="56">
                  <c:v>21667</c:v>
                </c:pt>
                <c:pt idx="57">
                  <c:v>21607</c:v>
                </c:pt>
                <c:pt idx="58">
                  <c:v>21548</c:v>
                </c:pt>
                <c:pt idx="59">
                  <c:v>65059</c:v>
                </c:pt>
                <c:pt idx="60">
                  <c:v>32143</c:v>
                </c:pt>
                <c:pt idx="61">
                  <c:v>32054</c:v>
                </c:pt>
                <c:pt idx="62">
                  <c:v>31964</c:v>
                </c:pt>
                <c:pt idx="63">
                  <c:v>31875</c:v>
                </c:pt>
                <c:pt idx="64">
                  <c:v>31786</c:v>
                </c:pt>
                <c:pt idx="65">
                  <c:v>95982</c:v>
                </c:pt>
                <c:pt idx="66">
                  <c:v>31607</c:v>
                </c:pt>
                <c:pt idx="67">
                  <c:v>31518</c:v>
                </c:pt>
                <c:pt idx="68">
                  <c:v>31429</c:v>
                </c:pt>
                <c:pt idx="69">
                  <c:v>31339</c:v>
                </c:pt>
                <c:pt idx="70">
                  <c:v>31250</c:v>
                </c:pt>
                <c:pt idx="71">
                  <c:v>94375</c:v>
                </c:pt>
                <c:pt idx="72">
                  <c:v>31071</c:v>
                </c:pt>
                <c:pt idx="73">
                  <c:v>30982</c:v>
                </c:pt>
                <c:pt idx="74">
                  <c:v>30893</c:v>
                </c:pt>
                <c:pt idx="75">
                  <c:v>30804</c:v>
                </c:pt>
                <c:pt idx="76">
                  <c:v>30714</c:v>
                </c:pt>
                <c:pt idx="77">
                  <c:v>92768</c:v>
                </c:pt>
                <c:pt idx="78">
                  <c:v>30536</c:v>
                </c:pt>
                <c:pt idx="79">
                  <c:v>30446</c:v>
                </c:pt>
                <c:pt idx="80">
                  <c:v>30357</c:v>
                </c:pt>
                <c:pt idx="81">
                  <c:v>30268</c:v>
                </c:pt>
                <c:pt idx="82">
                  <c:v>30179</c:v>
                </c:pt>
                <c:pt idx="83">
                  <c:v>91160</c:v>
                </c:pt>
                <c:pt idx="84">
                  <c:v>30000</c:v>
                </c:pt>
                <c:pt idx="85">
                  <c:v>29911</c:v>
                </c:pt>
                <c:pt idx="86">
                  <c:v>29821</c:v>
                </c:pt>
                <c:pt idx="87">
                  <c:v>29732</c:v>
                </c:pt>
                <c:pt idx="88">
                  <c:v>29643</c:v>
                </c:pt>
                <c:pt idx="89">
                  <c:v>89554</c:v>
                </c:pt>
                <c:pt idx="90">
                  <c:v>29464</c:v>
                </c:pt>
                <c:pt idx="91">
                  <c:v>29375</c:v>
                </c:pt>
                <c:pt idx="92">
                  <c:v>29286</c:v>
                </c:pt>
                <c:pt idx="93">
                  <c:v>29196</c:v>
                </c:pt>
                <c:pt idx="94">
                  <c:v>29107</c:v>
                </c:pt>
                <c:pt idx="95">
                  <c:v>87947</c:v>
                </c:pt>
                <c:pt idx="96">
                  <c:v>28929</c:v>
                </c:pt>
                <c:pt idx="97">
                  <c:v>28839</c:v>
                </c:pt>
                <c:pt idx="98">
                  <c:v>28750</c:v>
                </c:pt>
                <c:pt idx="99">
                  <c:v>28661</c:v>
                </c:pt>
                <c:pt idx="100">
                  <c:v>28572</c:v>
                </c:pt>
                <c:pt idx="101">
                  <c:v>86339</c:v>
                </c:pt>
                <c:pt idx="102">
                  <c:v>28393</c:v>
                </c:pt>
                <c:pt idx="103">
                  <c:v>28304</c:v>
                </c:pt>
                <c:pt idx="104">
                  <c:v>28214</c:v>
                </c:pt>
                <c:pt idx="105">
                  <c:v>28125</c:v>
                </c:pt>
                <c:pt idx="106">
                  <c:v>28036</c:v>
                </c:pt>
                <c:pt idx="107">
                  <c:v>84733</c:v>
                </c:pt>
                <c:pt idx="108">
                  <c:v>27857</c:v>
                </c:pt>
                <c:pt idx="109">
                  <c:v>27768</c:v>
                </c:pt>
                <c:pt idx="110">
                  <c:v>27679</c:v>
                </c:pt>
                <c:pt idx="111">
                  <c:v>27589</c:v>
                </c:pt>
                <c:pt idx="112">
                  <c:v>27500</c:v>
                </c:pt>
                <c:pt idx="113">
                  <c:v>83125</c:v>
                </c:pt>
                <c:pt idx="114">
                  <c:v>27322</c:v>
                </c:pt>
                <c:pt idx="115">
                  <c:v>27232</c:v>
                </c:pt>
                <c:pt idx="116">
                  <c:v>27143</c:v>
                </c:pt>
                <c:pt idx="117">
                  <c:v>27054</c:v>
                </c:pt>
                <c:pt idx="118">
                  <c:v>26964</c:v>
                </c:pt>
                <c:pt idx="119">
                  <c:v>81518</c:v>
                </c:pt>
                <c:pt idx="120">
                  <c:v>35714</c:v>
                </c:pt>
                <c:pt idx="121">
                  <c:v>35595</c:v>
                </c:pt>
                <c:pt idx="122">
                  <c:v>35476</c:v>
                </c:pt>
                <c:pt idx="123">
                  <c:v>35357</c:v>
                </c:pt>
                <c:pt idx="124">
                  <c:v>35238</c:v>
                </c:pt>
                <c:pt idx="125">
                  <c:v>106548</c:v>
                </c:pt>
                <c:pt idx="126">
                  <c:v>35000</c:v>
                </c:pt>
                <c:pt idx="127">
                  <c:v>34881</c:v>
                </c:pt>
                <c:pt idx="128">
                  <c:v>34762</c:v>
                </c:pt>
                <c:pt idx="129">
                  <c:v>34643</c:v>
                </c:pt>
                <c:pt idx="130">
                  <c:v>34524</c:v>
                </c:pt>
                <c:pt idx="131">
                  <c:v>104405</c:v>
                </c:pt>
                <c:pt idx="132">
                  <c:v>34286</c:v>
                </c:pt>
                <c:pt idx="133">
                  <c:v>34167</c:v>
                </c:pt>
                <c:pt idx="134">
                  <c:v>34048</c:v>
                </c:pt>
                <c:pt idx="135">
                  <c:v>33929</c:v>
                </c:pt>
                <c:pt idx="136">
                  <c:v>33810</c:v>
                </c:pt>
                <c:pt idx="137">
                  <c:v>102262</c:v>
                </c:pt>
                <c:pt idx="138">
                  <c:v>33572</c:v>
                </c:pt>
                <c:pt idx="139">
                  <c:v>33453</c:v>
                </c:pt>
                <c:pt idx="140">
                  <c:v>33333</c:v>
                </c:pt>
                <c:pt idx="141">
                  <c:v>33214</c:v>
                </c:pt>
                <c:pt idx="142">
                  <c:v>33095</c:v>
                </c:pt>
                <c:pt idx="143">
                  <c:v>100119</c:v>
                </c:pt>
                <c:pt idx="144">
                  <c:v>32857</c:v>
                </c:pt>
                <c:pt idx="145">
                  <c:v>32738</c:v>
                </c:pt>
                <c:pt idx="146">
                  <c:v>32619</c:v>
                </c:pt>
                <c:pt idx="147">
                  <c:v>32500</c:v>
                </c:pt>
                <c:pt idx="148">
                  <c:v>32381</c:v>
                </c:pt>
                <c:pt idx="149">
                  <c:v>97976</c:v>
                </c:pt>
                <c:pt idx="150">
                  <c:v>32143</c:v>
                </c:pt>
                <c:pt idx="151">
                  <c:v>32024</c:v>
                </c:pt>
                <c:pt idx="152">
                  <c:v>31905</c:v>
                </c:pt>
                <c:pt idx="153">
                  <c:v>31786</c:v>
                </c:pt>
                <c:pt idx="154">
                  <c:v>31667</c:v>
                </c:pt>
                <c:pt idx="155">
                  <c:v>95834</c:v>
                </c:pt>
                <c:pt idx="156">
                  <c:v>31429</c:v>
                </c:pt>
                <c:pt idx="157">
                  <c:v>31310</c:v>
                </c:pt>
                <c:pt idx="158">
                  <c:v>31191</c:v>
                </c:pt>
                <c:pt idx="159">
                  <c:v>31072</c:v>
                </c:pt>
                <c:pt idx="160">
                  <c:v>30953</c:v>
                </c:pt>
                <c:pt idx="161">
                  <c:v>93690</c:v>
                </c:pt>
                <c:pt idx="162">
                  <c:v>30714</c:v>
                </c:pt>
                <c:pt idx="163">
                  <c:v>30595</c:v>
                </c:pt>
                <c:pt idx="164">
                  <c:v>30476</c:v>
                </c:pt>
                <c:pt idx="165">
                  <c:v>30357</c:v>
                </c:pt>
                <c:pt idx="166">
                  <c:v>30238</c:v>
                </c:pt>
                <c:pt idx="167">
                  <c:v>91548</c:v>
                </c:pt>
                <c:pt idx="168">
                  <c:v>30000</c:v>
                </c:pt>
                <c:pt idx="169">
                  <c:v>29881</c:v>
                </c:pt>
                <c:pt idx="170">
                  <c:v>29762</c:v>
                </c:pt>
                <c:pt idx="171">
                  <c:v>29643</c:v>
                </c:pt>
                <c:pt idx="172">
                  <c:v>29524</c:v>
                </c:pt>
                <c:pt idx="173">
                  <c:v>89405</c:v>
                </c:pt>
                <c:pt idx="174">
                  <c:v>29286</c:v>
                </c:pt>
                <c:pt idx="175">
                  <c:v>29167</c:v>
                </c:pt>
                <c:pt idx="176">
                  <c:v>29048</c:v>
                </c:pt>
                <c:pt idx="177">
                  <c:v>28929</c:v>
                </c:pt>
                <c:pt idx="178">
                  <c:v>28810</c:v>
                </c:pt>
                <c:pt idx="179">
                  <c:v>87262</c:v>
                </c:pt>
                <c:pt idx="180">
                  <c:v>35715</c:v>
                </c:pt>
                <c:pt idx="181">
                  <c:v>35566</c:v>
                </c:pt>
                <c:pt idx="182">
                  <c:v>35417</c:v>
                </c:pt>
                <c:pt idx="183">
                  <c:v>35268</c:v>
                </c:pt>
                <c:pt idx="184">
                  <c:v>35119</c:v>
                </c:pt>
                <c:pt idx="185">
                  <c:v>106399</c:v>
                </c:pt>
                <c:pt idx="186">
                  <c:v>34822</c:v>
                </c:pt>
                <c:pt idx="187">
                  <c:v>34673</c:v>
                </c:pt>
                <c:pt idx="188">
                  <c:v>34524</c:v>
                </c:pt>
                <c:pt idx="189">
                  <c:v>34375</c:v>
                </c:pt>
                <c:pt idx="190">
                  <c:v>34226</c:v>
                </c:pt>
                <c:pt idx="191">
                  <c:v>103721</c:v>
                </c:pt>
                <c:pt idx="192">
                  <c:v>33929</c:v>
                </c:pt>
                <c:pt idx="193">
                  <c:v>33780</c:v>
                </c:pt>
                <c:pt idx="194">
                  <c:v>33631</c:v>
                </c:pt>
                <c:pt idx="195">
                  <c:v>33482</c:v>
                </c:pt>
                <c:pt idx="196">
                  <c:v>33334</c:v>
                </c:pt>
                <c:pt idx="197">
                  <c:v>101042</c:v>
                </c:pt>
                <c:pt idx="198">
                  <c:v>33036</c:v>
                </c:pt>
                <c:pt idx="199">
                  <c:v>32887</c:v>
                </c:pt>
                <c:pt idx="200">
                  <c:v>32738</c:v>
                </c:pt>
                <c:pt idx="201">
                  <c:v>32590</c:v>
                </c:pt>
                <c:pt idx="202">
                  <c:v>32441</c:v>
                </c:pt>
                <c:pt idx="203">
                  <c:v>98363</c:v>
                </c:pt>
                <c:pt idx="204">
                  <c:v>32143</c:v>
                </c:pt>
                <c:pt idx="205">
                  <c:v>31994</c:v>
                </c:pt>
                <c:pt idx="206">
                  <c:v>31845</c:v>
                </c:pt>
                <c:pt idx="207">
                  <c:v>31697</c:v>
                </c:pt>
                <c:pt idx="208">
                  <c:v>31548</c:v>
                </c:pt>
                <c:pt idx="209">
                  <c:v>95685</c:v>
                </c:pt>
                <c:pt idx="210">
                  <c:v>31250</c:v>
                </c:pt>
                <c:pt idx="211">
                  <c:v>31101</c:v>
                </c:pt>
                <c:pt idx="212">
                  <c:v>30953</c:v>
                </c:pt>
                <c:pt idx="213">
                  <c:v>30804</c:v>
                </c:pt>
                <c:pt idx="214">
                  <c:v>30655</c:v>
                </c:pt>
                <c:pt idx="215">
                  <c:v>93006</c:v>
                </c:pt>
                <c:pt idx="216">
                  <c:v>30357</c:v>
                </c:pt>
                <c:pt idx="217">
                  <c:v>30209</c:v>
                </c:pt>
                <c:pt idx="218">
                  <c:v>30060</c:v>
                </c:pt>
                <c:pt idx="219">
                  <c:v>29911</c:v>
                </c:pt>
                <c:pt idx="220">
                  <c:v>29762</c:v>
                </c:pt>
                <c:pt idx="221">
                  <c:v>90327</c:v>
                </c:pt>
                <c:pt idx="222">
                  <c:v>29465</c:v>
                </c:pt>
                <c:pt idx="223">
                  <c:v>29316</c:v>
                </c:pt>
                <c:pt idx="224">
                  <c:v>29167</c:v>
                </c:pt>
                <c:pt idx="225">
                  <c:v>29018</c:v>
                </c:pt>
                <c:pt idx="226">
                  <c:v>28869</c:v>
                </c:pt>
                <c:pt idx="227">
                  <c:v>87650</c:v>
                </c:pt>
                <c:pt idx="228">
                  <c:v>28572</c:v>
                </c:pt>
                <c:pt idx="229">
                  <c:v>28423</c:v>
                </c:pt>
                <c:pt idx="230">
                  <c:v>28274</c:v>
                </c:pt>
                <c:pt idx="231">
                  <c:v>28125</c:v>
                </c:pt>
                <c:pt idx="232">
                  <c:v>27976</c:v>
                </c:pt>
                <c:pt idx="233">
                  <c:v>84971</c:v>
                </c:pt>
                <c:pt idx="234">
                  <c:v>27679</c:v>
                </c:pt>
                <c:pt idx="235">
                  <c:v>27530</c:v>
                </c:pt>
                <c:pt idx="236">
                  <c:v>27381</c:v>
                </c:pt>
                <c:pt idx="237">
                  <c:v>27232</c:v>
                </c:pt>
                <c:pt idx="238">
                  <c:v>27084</c:v>
                </c:pt>
                <c:pt idx="239">
                  <c:v>82292</c:v>
                </c:pt>
                <c:pt idx="240">
                  <c:v>32143</c:v>
                </c:pt>
                <c:pt idx="241">
                  <c:v>31965</c:v>
                </c:pt>
                <c:pt idx="242">
                  <c:v>31786</c:v>
                </c:pt>
                <c:pt idx="243">
                  <c:v>31607</c:v>
                </c:pt>
                <c:pt idx="244">
                  <c:v>31429</c:v>
                </c:pt>
                <c:pt idx="245">
                  <c:v>95536</c:v>
                </c:pt>
                <c:pt idx="246">
                  <c:v>31072</c:v>
                </c:pt>
                <c:pt idx="247">
                  <c:v>30893</c:v>
                </c:pt>
                <c:pt idx="248">
                  <c:v>30715</c:v>
                </c:pt>
                <c:pt idx="249">
                  <c:v>30536</c:v>
                </c:pt>
                <c:pt idx="250">
                  <c:v>30358</c:v>
                </c:pt>
                <c:pt idx="251">
                  <c:v>92322</c:v>
                </c:pt>
                <c:pt idx="252">
                  <c:v>30000</c:v>
                </c:pt>
                <c:pt idx="253">
                  <c:v>29822</c:v>
                </c:pt>
                <c:pt idx="254">
                  <c:v>29643</c:v>
                </c:pt>
                <c:pt idx="255">
                  <c:v>29465</c:v>
                </c:pt>
                <c:pt idx="256">
                  <c:v>29286</c:v>
                </c:pt>
                <c:pt idx="257">
                  <c:v>89108</c:v>
                </c:pt>
                <c:pt idx="258">
                  <c:v>28929</c:v>
                </c:pt>
                <c:pt idx="259">
                  <c:v>28750</c:v>
                </c:pt>
                <c:pt idx="260">
                  <c:v>28572</c:v>
                </c:pt>
                <c:pt idx="261">
                  <c:v>28393</c:v>
                </c:pt>
                <c:pt idx="262">
                  <c:v>28215</c:v>
                </c:pt>
                <c:pt idx="263">
                  <c:v>85893</c:v>
                </c:pt>
                <c:pt idx="264">
                  <c:v>27858</c:v>
                </c:pt>
                <c:pt idx="265">
                  <c:v>27679</c:v>
                </c:pt>
                <c:pt idx="266">
                  <c:v>27500</c:v>
                </c:pt>
                <c:pt idx="267">
                  <c:v>27322</c:v>
                </c:pt>
                <c:pt idx="268">
                  <c:v>27143</c:v>
                </c:pt>
                <c:pt idx="269">
                  <c:v>82679</c:v>
                </c:pt>
                <c:pt idx="270">
                  <c:v>26786</c:v>
                </c:pt>
                <c:pt idx="271">
                  <c:v>26608</c:v>
                </c:pt>
                <c:pt idx="272">
                  <c:v>26429</c:v>
                </c:pt>
                <c:pt idx="273">
                  <c:v>26250</c:v>
                </c:pt>
                <c:pt idx="274">
                  <c:v>26072</c:v>
                </c:pt>
                <c:pt idx="275">
                  <c:v>79465</c:v>
                </c:pt>
                <c:pt idx="276">
                  <c:v>25715</c:v>
                </c:pt>
                <c:pt idx="277">
                  <c:v>25536</c:v>
                </c:pt>
                <c:pt idx="278">
                  <c:v>25358</c:v>
                </c:pt>
                <c:pt idx="279">
                  <c:v>25179</c:v>
                </c:pt>
                <c:pt idx="280">
                  <c:v>25000</c:v>
                </c:pt>
                <c:pt idx="281">
                  <c:v>76251</c:v>
                </c:pt>
                <c:pt idx="282">
                  <c:v>24643</c:v>
                </c:pt>
                <c:pt idx="283">
                  <c:v>24465</c:v>
                </c:pt>
                <c:pt idx="284">
                  <c:v>24286</c:v>
                </c:pt>
                <c:pt idx="285">
                  <c:v>24108</c:v>
                </c:pt>
                <c:pt idx="286">
                  <c:v>23929</c:v>
                </c:pt>
                <c:pt idx="287">
                  <c:v>73036</c:v>
                </c:pt>
                <c:pt idx="288">
                  <c:v>23572</c:v>
                </c:pt>
                <c:pt idx="289">
                  <c:v>23393</c:v>
                </c:pt>
                <c:pt idx="290">
                  <c:v>23215</c:v>
                </c:pt>
                <c:pt idx="291">
                  <c:v>23036</c:v>
                </c:pt>
                <c:pt idx="292">
                  <c:v>22858</c:v>
                </c:pt>
                <c:pt idx="293">
                  <c:v>69822</c:v>
                </c:pt>
                <c:pt idx="294">
                  <c:v>22500</c:v>
                </c:pt>
                <c:pt idx="295">
                  <c:v>22322</c:v>
                </c:pt>
                <c:pt idx="296">
                  <c:v>22143</c:v>
                </c:pt>
                <c:pt idx="297">
                  <c:v>21965</c:v>
                </c:pt>
                <c:pt idx="298">
                  <c:v>21786</c:v>
                </c:pt>
                <c:pt idx="299">
                  <c:v>66608</c:v>
                </c:pt>
                <c:pt idx="300">
                  <c:v>35715</c:v>
                </c:pt>
                <c:pt idx="301">
                  <c:v>35417</c:v>
                </c:pt>
                <c:pt idx="302">
                  <c:v>35120</c:v>
                </c:pt>
                <c:pt idx="303">
                  <c:v>34822</c:v>
                </c:pt>
                <c:pt idx="304">
                  <c:v>34525</c:v>
                </c:pt>
                <c:pt idx="305">
                  <c:v>105656</c:v>
                </c:pt>
                <c:pt idx="306">
                  <c:v>33929</c:v>
                </c:pt>
                <c:pt idx="307">
                  <c:v>33632</c:v>
                </c:pt>
                <c:pt idx="308">
                  <c:v>33334</c:v>
                </c:pt>
                <c:pt idx="309">
                  <c:v>33036</c:v>
                </c:pt>
                <c:pt idx="310">
                  <c:v>32739</c:v>
                </c:pt>
                <c:pt idx="311">
                  <c:v>100298</c:v>
                </c:pt>
                <c:pt idx="312">
                  <c:v>32144</c:v>
                </c:pt>
                <c:pt idx="313">
                  <c:v>31846</c:v>
                </c:pt>
                <c:pt idx="314">
                  <c:v>31548</c:v>
                </c:pt>
                <c:pt idx="315">
                  <c:v>31251</c:v>
                </c:pt>
                <c:pt idx="316">
                  <c:v>30953</c:v>
                </c:pt>
                <c:pt idx="317">
                  <c:v>94942</c:v>
                </c:pt>
                <c:pt idx="318">
                  <c:v>30358</c:v>
                </c:pt>
                <c:pt idx="319">
                  <c:v>30060</c:v>
                </c:pt>
                <c:pt idx="320">
                  <c:v>29763</c:v>
                </c:pt>
                <c:pt idx="321">
                  <c:v>29465</c:v>
                </c:pt>
                <c:pt idx="322">
                  <c:v>29167</c:v>
                </c:pt>
                <c:pt idx="323">
                  <c:v>89584</c:v>
                </c:pt>
                <c:pt idx="324">
                  <c:v>28572</c:v>
                </c:pt>
                <c:pt idx="325">
                  <c:v>28275</c:v>
                </c:pt>
                <c:pt idx="326">
                  <c:v>27977</c:v>
                </c:pt>
                <c:pt idx="327">
                  <c:v>27679</c:v>
                </c:pt>
                <c:pt idx="328">
                  <c:v>27382</c:v>
                </c:pt>
                <c:pt idx="329">
                  <c:v>84227</c:v>
                </c:pt>
                <c:pt idx="330">
                  <c:v>26787</c:v>
                </c:pt>
                <c:pt idx="331">
                  <c:v>26489</c:v>
                </c:pt>
                <c:pt idx="332">
                  <c:v>26191</c:v>
                </c:pt>
                <c:pt idx="333">
                  <c:v>25894</c:v>
                </c:pt>
                <c:pt idx="334">
                  <c:v>25596</c:v>
                </c:pt>
                <c:pt idx="335">
                  <c:v>78870</c:v>
                </c:pt>
                <c:pt idx="336">
                  <c:v>25001</c:v>
                </c:pt>
                <c:pt idx="337">
                  <c:v>24703</c:v>
                </c:pt>
                <c:pt idx="338">
                  <c:v>24406</c:v>
                </c:pt>
                <c:pt idx="339">
                  <c:v>24108</c:v>
                </c:pt>
                <c:pt idx="340">
                  <c:v>23810</c:v>
                </c:pt>
                <c:pt idx="341">
                  <c:v>73513</c:v>
                </c:pt>
                <c:pt idx="342">
                  <c:v>23215</c:v>
                </c:pt>
                <c:pt idx="343">
                  <c:v>22917</c:v>
                </c:pt>
                <c:pt idx="344">
                  <c:v>22620</c:v>
                </c:pt>
                <c:pt idx="345">
                  <c:v>22322</c:v>
                </c:pt>
                <c:pt idx="346">
                  <c:v>22025</c:v>
                </c:pt>
                <c:pt idx="347">
                  <c:v>68156</c:v>
                </c:pt>
                <c:pt idx="348">
                  <c:v>21429</c:v>
                </c:pt>
                <c:pt idx="349">
                  <c:v>21132</c:v>
                </c:pt>
                <c:pt idx="350">
                  <c:v>20834</c:v>
                </c:pt>
                <c:pt idx="351">
                  <c:v>20537</c:v>
                </c:pt>
                <c:pt idx="352">
                  <c:v>20239</c:v>
                </c:pt>
                <c:pt idx="353">
                  <c:v>62798</c:v>
                </c:pt>
                <c:pt idx="354">
                  <c:v>19644</c:v>
                </c:pt>
                <c:pt idx="355">
                  <c:v>19346</c:v>
                </c:pt>
                <c:pt idx="356">
                  <c:v>19048</c:v>
                </c:pt>
                <c:pt idx="357">
                  <c:v>18751</c:v>
                </c:pt>
                <c:pt idx="358">
                  <c:v>18453</c:v>
                </c:pt>
                <c:pt idx="359">
                  <c:v>57442</c:v>
                </c:pt>
                <c:pt idx="360">
                  <c:v>21430</c:v>
                </c:pt>
                <c:pt idx="361">
                  <c:v>21072</c:v>
                </c:pt>
                <c:pt idx="362">
                  <c:v>20715</c:v>
                </c:pt>
                <c:pt idx="363">
                  <c:v>20358</c:v>
                </c:pt>
                <c:pt idx="364">
                  <c:v>20001</c:v>
                </c:pt>
                <c:pt idx="365">
                  <c:v>62501</c:v>
                </c:pt>
                <c:pt idx="366">
                  <c:v>19287</c:v>
                </c:pt>
                <c:pt idx="367">
                  <c:v>18930</c:v>
                </c:pt>
                <c:pt idx="368">
                  <c:v>18572</c:v>
                </c:pt>
                <c:pt idx="369">
                  <c:v>18215</c:v>
                </c:pt>
                <c:pt idx="370">
                  <c:v>17858</c:v>
                </c:pt>
                <c:pt idx="371">
                  <c:v>56073</c:v>
                </c:pt>
                <c:pt idx="372">
                  <c:v>17144</c:v>
                </c:pt>
                <c:pt idx="373">
                  <c:v>16787</c:v>
                </c:pt>
                <c:pt idx="374">
                  <c:v>16430</c:v>
                </c:pt>
                <c:pt idx="375">
                  <c:v>16073</c:v>
                </c:pt>
                <c:pt idx="376">
                  <c:v>15715</c:v>
                </c:pt>
                <c:pt idx="377">
                  <c:v>49644</c:v>
                </c:pt>
                <c:pt idx="378">
                  <c:v>15001</c:v>
                </c:pt>
                <c:pt idx="379">
                  <c:v>14644</c:v>
                </c:pt>
                <c:pt idx="380">
                  <c:v>14287</c:v>
                </c:pt>
                <c:pt idx="381">
                  <c:v>13930</c:v>
                </c:pt>
                <c:pt idx="382">
                  <c:v>13573</c:v>
                </c:pt>
                <c:pt idx="383">
                  <c:v>43215</c:v>
                </c:pt>
                <c:pt idx="384">
                  <c:v>12858</c:v>
                </c:pt>
                <c:pt idx="385">
                  <c:v>12501</c:v>
                </c:pt>
                <c:pt idx="386">
                  <c:v>12144</c:v>
                </c:pt>
                <c:pt idx="387">
                  <c:v>11787</c:v>
                </c:pt>
                <c:pt idx="388">
                  <c:v>11430</c:v>
                </c:pt>
                <c:pt idx="389">
                  <c:v>36788</c:v>
                </c:pt>
                <c:pt idx="390">
                  <c:v>10715</c:v>
                </c:pt>
                <c:pt idx="391">
                  <c:v>10358</c:v>
                </c:pt>
                <c:pt idx="392">
                  <c:v>10001</c:v>
                </c:pt>
                <c:pt idx="393">
                  <c:v>9644</c:v>
                </c:pt>
                <c:pt idx="394">
                  <c:v>9287</c:v>
                </c:pt>
                <c:pt idx="395">
                  <c:v>30359</c:v>
                </c:pt>
                <c:pt idx="396">
                  <c:v>8573</c:v>
                </c:pt>
                <c:pt idx="397">
                  <c:v>8215</c:v>
                </c:pt>
                <c:pt idx="398">
                  <c:v>7858</c:v>
                </c:pt>
                <c:pt idx="399">
                  <c:v>7501</c:v>
                </c:pt>
                <c:pt idx="400">
                  <c:v>7144</c:v>
                </c:pt>
                <c:pt idx="401">
                  <c:v>23930</c:v>
                </c:pt>
                <c:pt idx="402">
                  <c:v>6430</c:v>
                </c:pt>
                <c:pt idx="403">
                  <c:v>6073</c:v>
                </c:pt>
                <c:pt idx="404">
                  <c:v>5715</c:v>
                </c:pt>
                <c:pt idx="405">
                  <c:v>5358</c:v>
                </c:pt>
                <c:pt idx="406">
                  <c:v>5001</c:v>
                </c:pt>
                <c:pt idx="407">
                  <c:v>17501</c:v>
                </c:pt>
                <c:pt idx="408">
                  <c:v>4287</c:v>
                </c:pt>
                <c:pt idx="409">
                  <c:v>3930</c:v>
                </c:pt>
                <c:pt idx="410">
                  <c:v>3573</c:v>
                </c:pt>
                <c:pt idx="411">
                  <c:v>3215</c:v>
                </c:pt>
                <c:pt idx="412">
                  <c:v>2858</c:v>
                </c:pt>
                <c:pt idx="413">
                  <c:v>11073</c:v>
                </c:pt>
                <c:pt idx="414">
                  <c:v>2144</c:v>
                </c:pt>
                <c:pt idx="415">
                  <c:v>1787</c:v>
                </c:pt>
                <c:pt idx="416">
                  <c:v>1430</c:v>
                </c:pt>
                <c:pt idx="417">
                  <c:v>1073</c:v>
                </c:pt>
                <c:pt idx="418">
                  <c:v>715</c:v>
                </c:pt>
                <c:pt idx="419">
                  <c:v>4644</c:v>
                </c:pt>
              </c:numCache>
            </c:numRef>
          </c:val>
          <c:extLst>
            <c:ext xmlns:c16="http://schemas.microsoft.com/office/drawing/2014/chart" uri="{C3380CC4-5D6E-409C-BE32-E72D297353CC}">
              <c16:uniqueId val="{00000000-39B6-4172-AAA5-180B74F77958}"/>
            </c:ext>
          </c:extLst>
        </c:ser>
        <c:dLbls>
          <c:showLegendKey val="0"/>
          <c:showVal val="0"/>
          <c:showCatName val="0"/>
          <c:showSerName val="0"/>
          <c:showPercent val="0"/>
          <c:showBubbleSize val="0"/>
        </c:dLbls>
        <c:gapWidth val="20"/>
        <c:overlap val="100"/>
        <c:axId val="315419304"/>
        <c:axId val="101182200"/>
      </c:barChart>
      <c:lineChart>
        <c:grouping val="standard"/>
        <c:varyColors val="0"/>
        <c:ser>
          <c:idx val="0"/>
          <c:order val="2"/>
          <c:tx>
            <c:strRef>
              <c:f>'償還予定表（元金均等返済）'!$N$16:$N$17</c:f>
              <c:strCache>
                <c:ptCount val="2"/>
                <c:pt idx="0">
                  <c:v>ローン残高</c:v>
                </c:pt>
              </c:strCache>
            </c:strRef>
          </c:tx>
          <c:spPr>
            <a:ln w="28575" cap="rnd">
              <a:solidFill>
                <a:schemeClr val="accent2">
                  <a:lumMod val="60000"/>
                  <a:lumOff val="40000"/>
                </a:schemeClr>
              </a:solidFill>
              <a:round/>
            </a:ln>
            <a:effectLst/>
          </c:spPr>
          <c:marker>
            <c:symbol val="none"/>
          </c:marker>
          <c:cat>
            <c:strRef>
              <c:f>'償還予定表（元利均等返済）'!$B$18:$B$437</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'償還予定表（元金均等返済）'!$N$18:$N$437</c:f>
              <c:numCache>
                <c:formatCode>#,##0_);[Red]\(#,##0\)</c:formatCode>
                <c:ptCount val="420"/>
                <c:pt idx="0">
                  <c:v>39928572</c:v>
                </c:pt>
                <c:pt idx="1">
                  <c:v>39857144</c:v>
                </c:pt>
                <c:pt idx="2">
                  <c:v>39785716</c:v>
                </c:pt>
                <c:pt idx="3">
                  <c:v>39714288</c:v>
                </c:pt>
                <c:pt idx="4">
                  <c:v>39642860</c:v>
                </c:pt>
                <c:pt idx="5">
                  <c:v>39428575</c:v>
                </c:pt>
                <c:pt idx="6">
                  <c:v>39357147</c:v>
                </c:pt>
                <c:pt idx="7">
                  <c:v>39285719</c:v>
                </c:pt>
                <c:pt idx="8">
                  <c:v>39214291</c:v>
                </c:pt>
                <c:pt idx="9">
                  <c:v>39142863</c:v>
                </c:pt>
                <c:pt idx="10">
                  <c:v>39071435</c:v>
                </c:pt>
                <c:pt idx="11">
                  <c:v>38857150</c:v>
                </c:pt>
                <c:pt idx="12">
                  <c:v>38785722</c:v>
                </c:pt>
                <c:pt idx="13">
                  <c:v>38714294</c:v>
                </c:pt>
                <c:pt idx="14">
                  <c:v>38642866</c:v>
                </c:pt>
                <c:pt idx="15">
                  <c:v>38571438</c:v>
                </c:pt>
                <c:pt idx="16">
                  <c:v>38500010</c:v>
                </c:pt>
                <c:pt idx="17">
                  <c:v>38285725</c:v>
                </c:pt>
                <c:pt idx="18">
                  <c:v>38214297</c:v>
                </c:pt>
                <c:pt idx="19">
                  <c:v>38142869</c:v>
                </c:pt>
                <c:pt idx="20">
                  <c:v>38071441</c:v>
                </c:pt>
                <c:pt idx="21">
                  <c:v>38000013</c:v>
                </c:pt>
                <c:pt idx="22">
                  <c:v>37928585</c:v>
                </c:pt>
                <c:pt idx="23">
                  <c:v>37714300</c:v>
                </c:pt>
                <c:pt idx="24">
                  <c:v>37642872</c:v>
                </c:pt>
                <c:pt idx="25">
                  <c:v>37571444</c:v>
                </c:pt>
                <c:pt idx="26">
                  <c:v>37500016</c:v>
                </c:pt>
                <c:pt idx="27">
                  <c:v>37428588</c:v>
                </c:pt>
                <c:pt idx="28">
                  <c:v>37357160</c:v>
                </c:pt>
                <c:pt idx="29">
                  <c:v>37142875</c:v>
                </c:pt>
                <c:pt idx="30">
                  <c:v>37071447</c:v>
                </c:pt>
                <c:pt idx="31">
                  <c:v>37000019</c:v>
                </c:pt>
                <c:pt idx="32">
                  <c:v>36928591</c:v>
                </c:pt>
                <c:pt idx="33">
                  <c:v>36857163</c:v>
                </c:pt>
                <c:pt idx="34">
                  <c:v>36785735</c:v>
                </c:pt>
                <c:pt idx="35">
                  <c:v>36571450</c:v>
                </c:pt>
                <c:pt idx="36">
                  <c:v>36500022</c:v>
                </c:pt>
                <c:pt idx="37">
                  <c:v>36428594</c:v>
                </c:pt>
                <c:pt idx="38">
                  <c:v>36357166</c:v>
                </c:pt>
                <c:pt idx="39">
                  <c:v>36285738</c:v>
                </c:pt>
                <c:pt idx="40">
                  <c:v>36214310</c:v>
                </c:pt>
                <c:pt idx="41">
                  <c:v>36000025</c:v>
                </c:pt>
                <c:pt idx="42">
                  <c:v>35928597</c:v>
                </c:pt>
                <c:pt idx="43">
                  <c:v>35857169</c:v>
                </c:pt>
                <c:pt idx="44">
                  <c:v>35785741</c:v>
                </c:pt>
                <c:pt idx="45">
                  <c:v>35714313</c:v>
                </c:pt>
                <c:pt idx="46">
                  <c:v>35642885</c:v>
                </c:pt>
                <c:pt idx="47">
                  <c:v>35428600</c:v>
                </c:pt>
                <c:pt idx="48">
                  <c:v>35357172</c:v>
                </c:pt>
                <c:pt idx="49">
                  <c:v>35285744</c:v>
                </c:pt>
                <c:pt idx="50">
                  <c:v>35214316</c:v>
                </c:pt>
                <c:pt idx="51">
                  <c:v>35142888</c:v>
                </c:pt>
                <c:pt idx="52">
                  <c:v>35071460</c:v>
                </c:pt>
                <c:pt idx="53">
                  <c:v>34857175</c:v>
                </c:pt>
                <c:pt idx="54">
                  <c:v>34785747</c:v>
                </c:pt>
                <c:pt idx="55">
                  <c:v>34714319</c:v>
                </c:pt>
                <c:pt idx="56">
                  <c:v>34642891</c:v>
                </c:pt>
                <c:pt idx="57">
                  <c:v>34571463</c:v>
                </c:pt>
                <c:pt idx="58">
                  <c:v>34500035</c:v>
                </c:pt>
                <c:pt idx="59">
                  <c:v>34285750</c:v>
                </c:pt>
                <c:pt idx="60">
                  <c:v>34214322</c:v>
                </c:pt>
                <c:pt idx="61">
                  <c:v>34142894</c:v>
                </c:pt>
                <c:pt idx="62">
                  <c:v>34071466</c:v>
                </c:pt>
                <c:pt idx="63">
                  <c:v>34000038</c:v>
                </c:pt>
                <c:pt idx="64">
                  <c:v>33928610</c:v>
                </c:pt>
                <c:pt idx="65">
                  <c:v>33714325</c:v>
                </c:pt>
                <c:pt idx="66">
                  <c:v>33642897</c:v>
                </c:pt>
                <c:pt idx="67">
                  <c:v>33571469</c:v>
                </c:pt>
                <c:pt idx="68">
                  <c:v>33500041</c:v>
                </c:pt>
                <c:pt idx="69">
                  <c:v>33428613</c:v>
                </c:pt>
                <c:pt idx="70">
                  <c:v>33357185</c:v>
                </c:pt>
                <c:pt idx="71">
                  <c:v>33142900</c:v>
                </c:pt>
                <c:pt idx="72">
                  <c:v>33071472</c:v>
                </c:pt>
                <c:pt idx="73">
                  <c:v>33000044</c:v>
                </c:pt>
                <c:pt idx="74">
                  <c:v>32928616</c:v>
                </c:pt>
                <c:pt idx="75">
                  <c:v>32857188</c:v>
                </c:pt>
                <c:pt idx="76">
                  <c:v>32785760</c:v>
                </c:pt>
                <c:pt idx="77">
                  <c:v>32571475</c:v>
                </c:pt>
                <c:pt idx="78">
                  <c:v>32500047</c:v>
                </c:pt>
                <c:pt idx="79">
                  <c:v>32428619</c:v>
                </c:pt>
                <c:pt idx="80">
                  <c:v>32357191</c:v>
                </c:pt>
                <c:pt idx="81">
                  <c:v>32285763</c:v>
                </c:pt>
                <c:pt idx="82">
                  <c:v>32214335</c:v>
                </c:pt>
                <c:pt idx="83">
                  <c:v>32000050</c:v>
                </c:pt>
                <c:pt idx="84">
                  <c:v>31928622</c:v>
                </c:pt>
                <c:pt idx="85">
                  <c:v>31857194</c:v>
                </c:pt>
                <c:pt idx="86">
                  <c:v>31785766</c:v>
                </c:pt>
                <c:pt idx="87">
                  <c:v>31714338</c:v>
                </c:pt>
                <c:pt idx="88">
                  <c:v>31642910</c:v>
                </c:pt>
                <c:pt idx="89">
                  <c:v>31428625</c:v>
                </c:pt>
                <c:pt idx="90">
                  <c:v>31357197</c:v>
                </c:pt>
                <c:pt idx="91">
                  <c:v>31285769</c:v>
                </c:pt>
                <c:pt idx="92">
                  <c:v>31214341</c:v>
                </c:pt>
                <c:pt idx="93">
                  <c:v>31142913</c:v>
                </c:pt>
                <c:pt idx="94">
                  <c:v>31071485</c:v>
                </c:pt>
                <c:pt idx="95">
                  <c:v>30857200</c:v>
                </c:pt>
                <c:pt idx="96">
                  <c:v>30785772</c:v>
                </c:pt>
                <c:pt idx="97">
                  <c:v>30714344</c:v>
                </c:pt>
                <c:pt idx="98">
                  <c:v>30642916</c:v>
                </c:pt>
                <c:pt idx="99">
                  <c:v>30571488</c:v>
                </c:pt>
                <c:pt idx="100">
                  <c:v>30500060</c:v>
                </c:pt>
                <c:pt idx="101">
                  <c:v>30285775</c:v>
                </c:pt>
                <c:pt idx="102">
                  <c:v>30214347</c:v>
                </c:pt>
                <c:pt idx="103">
                  <c:v>30142919</c:v>
                </c:pt>
                <c:pt idx="104">
                  <c:v>30071491</c:v>
                </c:pt>
                <c:pt idx="105">
                  <c:v>30000063</c:v>
                </c:pt>
                <c:pt idx="106">
                  <c:v>29928635</c:v>
                </c:pt>
                <c:pt idx="107">
                  <c:v>29714350</c:v>
                </c:pt>
                <c:pt idx="108">
                  <c:v>29642922</c:v>
                </c:pt>
                <c:pt idx="109">
                  <c:v>29571494</c:v>
                </c:pt>
                <c:pt idx="110">
                  <c:v>29500066</c:v>
                </c:pt>
                <c:pt idx="111">
                  <c:v>29428638</c:v>
                </c:pt>
                <c:pt idx="112">
                  <c:v>29357210</c:v>
                </c:pt>
                <c:pt idx="113">
                  <c:v>29142925</c:v>
                </c:pt>
                <c:pt idx="114">
                  <c:v>29071497</c:v>
                </c:pt>
                <c:pt idx="115">
                  <c:v>29000069</c:v>
                </c:pt>
                <c:pt idx="116">
                  <c:v>28928641</c:v>
                </c:pt>
                <c:pt idx="117">
                  <c:v>28857213</c:v>
                </c:pt>
                <c:pt idx="118">
                  <c:v>28785785</c:v>
                </c:pt>
                <c:pt idx="119">
                  <c:v>28571500</c:v>
                </c:pt>
                <c:pt idx="120">
                  <c:v>28500072</c:v>
                </c:pt>
                <c:pt idx="121">
                  <c:v>28428644</c:v>
                </c:pt>
                <c:pt idx="122">
                  <c:v>28357216</c:v>
                </c:pt>
                <c:pt idx="123">
                  <c:v>28285788</c:v>
                </c:pt>
                <c:pt idx="124">
                  <c:v>28214360</c:v>
                </c:pt>
                <c:pt idx="125">
                  <c:v>28000075</c:v>
                </c:pt>
                <c:pt idx="126">
                  <c:v>27928647</c:v>
                </c:pt>
                <c:pt idx="127">
                  <c:v>27857219</c:v>
                </c:pt>
                <c:pt idx="128">
                  <c:v>27785791</c:v>
                </c:pt>
                <c:pt idx="129">
                  <c:v>27714363</c:v>
                </c:pt>
                <c:pt idx="130">
                  <c:v>27642935</c:v>
                </c:pt>
                <c:pt idx="131">
                  <c:v>27428650</c:v>
                </c:pt>
                <c:pt idx="132">
                  <c:v>27357222</c:v>
                </c:pt>
                <c:pt idx="133">
                  <c:v>27285794</c:v>
                </c:pt>
                <c:pt idx="134">
                  <c:v>27214366</c:v>
                </c:pt>
                <c:pt idx="135">
                  <c:v>27142938</c:v>
                </c:pt>
                <c:pt idx="136">
                  <c:v>27071510</c:v>
                </c:pt>
                <c:pt idx="137">
                  <c:v>26857225</c:v>
                </c:pt>
                <c:pt idx="138">
                  <c:v>26785797</c:v>
                </c:pt>
                <c:pt idx="139">
                  <c:v>26714369</c:v>
                </c:pt>
                <c:pt idx="140">
                  <c:v>26642941</c:v>
                </c:pt>
                <c:pt idx="141">
                  <c:v>26571513</c:v>
                </c:pt>
                <c:pt idx="142">
                  <c:v>26500085</c:v>
                </c:pt>
                <c:pt idx="143">
                  <c:v>26285800</c:v>
                </c:pt>
                <c:pt idx="144">
                  <c:v>26214372</c:v>
                </c:pt>
                <c:pt idx="145">
                  <c:v>26142944</c:v>
                </c:pt>
                <c:pt idx="146">
                  <c:v>26071516</c:v>
                </c:pt>
                <c:pt idx="147">
                  <c:v>26000088</c:v>
                </c:pt>
                <c:pt idx="148">
                  <c:v>25928660</c:v>
                </c:pt>
                <c:pt idx="149">
                  <c:v>25714375</c:v>
                </c:pt>
                <c:pt idx="150">
                  <c:v>25642947</c:v>
                </c:pt>
                <c:pt idx="151">
                  <c:v>25571519</c:v>
                </c:pt>
                <c:pt idx="152">
                  <c:v>25500091</c:v>
                </c:pt>
                <c:pt idx="153">
                  <c:v>25428663</c:v>
                </c:pt>
                <c:pt idx="154">
                  <c:v>25357235</c:v>
                </c:pt>
                <c:pt idx="155">
                  <c:v>25142950</c:v>
                </c:pt>
                <c:pt idx="156">
                  <c:v>25071522</c:v>
                </c:pt>
                <c:pt idx="157">
                  <c:v>25000094</c:v>
                </c:pt>
                <c:pt idx="158">
                  <c:v>24928666</c:v>
                </c:pt>
                <c:pt idx="159">
                  <c:v>24857238</c:v>
                </c:pt>
                <c:pt idx="160">
                  <c:v>24785810</c:v>
                </c:pt>
                <c:pt idx="161">
                  <c:v>24571525</c:v>
                </c:pt>
                <c:pt idx="162">
                  <c:v>24500097</c:v>
                </c:pt>
                <c:pt idx="163">
                  <c:v>24428669</c:v>
                </c:pt>
                <c:pt idx="164">
                  <c:v>24357241</c:v>
                </c:pt>
                <c:pt idx="165">
                  <c:v>24285813</c:v>
                </c:pt>
                <c:pt idx="166">
                  <c:v>24214385</c:v>
                </c:pt>
                <c:pt idx="167">
                  <c:v>24000100</c:v>
                </c:pt>
                <c:pt idx="168">
                  <c:v>23928672</c:v>
                </c:pt>
                <c:pt idx="169">
                  <c:v>23857244</c:v>
                </c:pt>
                <c:pt idx="170">
                  <c:v>23785816</c:v>
                </c:pt>
                <c:pt idx="171">
                  <c:v>23714388</c:v>
                </c:pt>
                <c:pt idx="172">
                  <c:v>23642960</c:v>
                </c:pt>
                <c:pt idx="173">
                  <c:v>23428675</c:v>
                </c:pt>
                <c:pt idx="174">
                  <c:v>23357247</c:v>
                </c:pt>
                <c:pt idx="175">
                  <c:v>23285819</c:v>
                </c:pt>
                <c:pt idx="176">
                  <c:v>23214391</c:v>
                </c:pt>
                <c:pt idx="177">
                  <c:v>23142963</c:v>
                </c:pt>
                <c:pt idx="178">
                  <c:v>23071535</c:v>
                </c:pt>
                <c:pt idx="179">
                  <c:v>22857250</c:v>
                </c:pt>
                <c:pt idx="180">
                  <c:v>22785822</c:v>
                </c:pt>
                <c:pt idx="181">
                  <c:v>22714394</c:v>
                </c:pt>
                <c:pt idx="182">
                  <c:v>22642966</c:v>
                </c:pt>
                <c:pt idx="183">
                  <c:v>22571538</c:v>
                </c:pt>
                <c:pt idx="184">
                  <c:v>22500110</c:v>
                </c:pt>
                <c:pt idx="185">
                  <c:v>22285825</c:v>
                </c:pt>
                <c:pt idx="186">
                  <c:v>22214397</c:v>
                </c:pt>
                <c:pt idx="187">
                  <c:v>22142969</c:v>
                </c:pt>
                <c:pt idx="188">
                  <c:v>22071541</c:v>
                </c:pt>
                <c:pt idx="189">
                  <c:v>22000113</c:v>
                </c:pt>
                <c:pt idx="190">
                  <c:v>21928685</c:v>
                </c:pt>
                <c:pt idx="191">
                  <c:v>21714400</c:v>
                </c:pt>
                <c:pt idx="192">
                  <c:v>21642972</c:v>
                </c:pt>
                <c:pt idx="193">
                  <c:v>21571544</c:v>
                </c:pt>
                <c:pt idx="194">
                  <c:v>21500116</c:v>
                </c:pt>
                <c:pt idx="195">
                  <c:v>21428688</c:v>
                </c:pt>
                <c:pt idx="196">
                  <c:v>21357260</c:v>
                </c:pt>
                <c:pt idx="197">
                  <c:v>21142975</c:v>
                </c:pt>
                <c:pt idx="198">
                  <c:v>21071547</c:v>
                </c:pt>
                <c:pt idx="199">
                  <c:v>21000119</c:v>
                </c:pt>
                <c:pt idx="200">
                  <c:v>20928691</c:v>
                </c:pt>
                <c:pt idx="201">
                  <c:v>20857263</c:v>
                </c:pt>
                <c:pt idx="202">
                  <c:v>20785835</c:v>
                </c:pt>
                <c:pt idx="203">
                  <c:v>20571550</c:v>
                </c:pt>
                <c:pt idx="204">
                  <c:v>20500122</c:v>
                </c:pt>
                <c:pt idx="205">
                  <c:v>20428694</c:v>
                </c:pt>
                <c:pt idx="206">
                  <c:v>20357266</c:v>
                </c:pt>
                <c:pt idx="207">
                  <c:v>20285838</c:v>
                </c:pt>
                <c:pt idx="208">
                  <c:v>20214410</c:v>
                </c:pt>
                <c:pt idx="209">
                  <c:v>20000125</c:v>
                </c:pt>
                <c:pt idx="210">
                  <c:v>19928697</c:v>
                </c:pt>
                <c:pt idx="211">
                  <c:v>19857269</c:v>
                </c:pt>
                <c:pt idx="212">
                  <c:v>19785841</c:v>
                </c:pt>
                <c:pt idx="213">
                  <c:v>19714413</c:v>
                </c:pt>
                <c:pt idx="214">
                  <c:v>19642985</c:v>
                </c:pt>
                <c:pt idx="215">
                  <c:v>19428700</c:v>
                </c:pt>
                <c:pt idx="216">
                  <c:v>19357272</c:v>
                </c:pt>
                <c:pt idx="217">
                  <c:v>19285844</c:v>
                </c:pt>
                <c:pt idx="218">
                  <c:v>19214416</c:v>
                </c:pt>
                <c:pt idx="219">
                  <c:v>19142988</c:v>
                </c:pt>
                <c:pt idx="220">
                  <c:v>19071560</c:v>
                </c:pt>
                <c:pt idx="221">
                  <c:v>18857275</c:v>
                </c:pt>
                <c:pt idx="222">
                  <c:v>18785847</c:v>
                </c:pt>
                <c:pt idx="223">
                  <c:v>18714419</c:v>
                </c:pt>
                <c:pt idx="224">
                  <c:v>18642991</c:v>
                </c:pt>
                <c:pt idx="225">
                  <c:v>18571563</c:v>
                </c:pt>
                <c:pt idx="226">
                  <c:v>18500135</c:v>
                </c:pt>
                <c:pt idx="227">
                  <c:v>18285850</c:v>
                </c:pt>
                <c:pt idx="228">
                  <c:v>18214422</c:v>
                </c:pt>
                <c:pt idx="229">
                  <c:v>18142994</c:v>
                </c:pt>
                <c:pt idx="230">
                  <c:v>18071566</c:v>
                </c:pt>
                <c:pt idx="231">
                  <c:v>18000138</c:v>
                </c:pt>
                <c:pt idx="232">
                  <c:v>17928710</c:v>
                </c:pt>
                <c:pt idx="233">
                  <c:v>17714425</c:v>
                </c:pt>
                <c:pt idx="234">
                  <c:v>17642997</c:v>
                </c:pt>
                <c:pt idx="235">
                  <c:v>17571569</c:v>
                </c:pt>
                <c:pt idx="236">
                  <c:v>17500141</c:v>
                </c:pt>
                <c:pt idx="237">
                  <c:v>17428713</c:v>
                </c:pt>
                <c:pt idx="238">
                  <c:v>17357285</c:v>
                </c:pt>
                <c:pt idx="239">
                  <c:v>17143000</c:v>
                </c:pt>
                <c:pt idx="240">
                  <c:v>17071572</c:v>
                </c:pt>
                <c:pt idx="241">
                  <c:v>17000144</c:v>
                </c:pt>
                <c:pt idx="242">
                  <c:v>16928716</c:v>
                </c:pt>
                <c:pt idx="243">
                  <c:v>16857288</c:v>
                </c:pt>
                <c:pt idx="244">
                  <c:v>16785860</c:v>
                </c:pt>
                <c:pt idx="245">
                  <c:v>16571575</c:v>
                </c:pt>
                <c:pt idx="246">
                  <c:v>16500147</c:v>
                </c:pt>
                <c:pt idx="247">
                  <c:v>16428719</c:v>
                </c:pt>
                <c:pt idx="248">
                  <c:v>16357291</c:v>
                </c:pt>
                <c:pt idx="249">
                  <c:v>16285863</c:v>
                </c:pt>
                <c:pt idx="250">
                  <c:v>16214435</c:v>
                </c:pt>
                <c:pt idx="251">
                  <c:v>16000150</c:v>
                </c:pt>
                <c:pt idx="252">
                  <c:v>15928722</c:v>
                </c:pt>
                <c:pt idx="253">
                  <c:v>15857294</c:v>
                </c:pt>
                <c:pt idx="254">
                  <c:v>15785866</c:v>
                </c:pt>
                <c:pt idx="255">
                  <c:v>15714438</c:v>
                </c:pt>
                <c:pt idx="256">
                  <c:v>15643010</c:v>
                </c:pt>
                <c:pt idx="257">
                  <c:v>15428725</c:v>
                </c:pt>
                <c:pt idx="258">
                  <c:v>15357297</c:v>
                </c:pt>
                <c:pt idx="259">
                  <c:v>15285869</c:v>
                </c:pt>
                <c:pt idx="260">
                  <c:v>15214441</c:v>
                </c:pt>
                <c:pt idx="261">
                  <c:v>15143013</c:v>
                </c:pt>
                <c:pt idx="262">
                  <c:v>15071585</c:v>
                </c:pt>
                <c:pt idx="263">
                  <c:v>14857300</c:v>
                </c:pt>
                <c:pt idx="264">
                  <c:v>14785872</c:v>
                </c:pt>
                <c:pt idx="265">
                  <c:v>14714444</c:v>
                </c:pt>
                <c:pt idx="266">
                  <c:v>14643016</c:v>
                </c:pt>
                <c:pt idx="267">
                  <c:v>14571588</c:v>
                </c:pt>
                <c:pt idx="268">
                  <c:v>14500160</c:v>
                </c:pt>
                <c:pt idx="269">
                  <c:v>14285875</c:v>
                </c:pt>
                <c:pt idx="270">
                  <c:v>14214447</c:v>
                </c:pt>
                <c:pt idx="271">
                  <c:v>14143019</c:v>
                </c:pt>
                <c:pt idx="272">
                  <c:v>14071591</c:v>
                </c:pt>
                <c:pt idx="273">
                  <c:v>14000163</c:v>
                </c:pt>
                <c:pt idx="274">
                  <c:v>13928735</c:v>
                </c:pt>
                <c:pt idx="275">
                  <c:v>13714450</c:v>
                </c:pt>
                <c:pt idx="276">
                  <c:v>13643022</c:v>
                </c:pt>
                <c:pt idx="277">
                  <c:v>13571594</c:v>
                </c:pt>
                <c:pt idx="278">
                  <c:v>13500166</c:v>
                </c:pt>
                <c:pt idx="279">
                  <c:v>13428738</c:v>
                </c:pt>
                <c:pt idx="280">
                  <c:v>13357310</c:v>
                </c:pt>
                <c:pt idx="281">
                  <c:v>13143025</c:v>
                </c:pt>
                <c:pt idx="282">
                  <c:v>13071597</c:v>
                </c:pt>
                <c:pt idx="283">
                  <c:v>13000169</c:v>
                </c:pt>
                <c:pt idx="284">
                  <c:v>12928741</c:v>
                </c:pt>
                <c:pt idx="285">
                  <c:v>12857313</c:v>
                </c:pt>
                <c:pt idx="286">
                  <c:v>12785885</c:v>
                </c:pt>
                <c:pt idx="287">
                  <c:v>12571600</c:v>
                </c:pt>
                <c:pt idx="288">
                  <c:v>12500172</c:v>
                </c:pt>
                <c:pt idx="289">
                  <c:v>12428744</c:v>
                </c:pt>
                <c:pt idx="290">
                  <c:v>12357316</c:v>
                </c:pt>
                <c:pt idx="291">
                  <c:v>12285888</c:v>
                </c:pt>
                <c:pt idx="292">
                  <c:v>12214460</c:v>
                </c:pt>
                <c:pt idx="293">
                  <c:v>12000175</c:v>
                </c:pt>
                <c:pt idx="294">
                  <c:v>11928747</c:v>
                </c:pt>
                <c:pt idx="295">
                  <c:v>11857319</c:v>
                </c:pt>
                <c:pt idx="296">
                  <c:v>11785891</c:v>
                </c:pt>
                <c:pt idx="297">
                  <c:v>11714463</c:v>
                </c:pt>
                <c:pt idx="298">
                  <c:v>11643035</c:v>
                </c:pt>
                <c:pt idx="299">
                  <c:v>11428750</c:v>
                </c:pt>
                <c:pt idx="300">
                  <c:v>11357322</c:v>
                </c:pt>
                <c:pt idx="301">
                  <c:v>11285894</c:v>
                </c:pt>
                <c:pt idx="302">
                  <c:v>11214466</c:v>
                </c:pt>
                <c:pt idx="303">
                  <c:v>11143038</c:v>
                </c:pt>
                <c:pt idx="304">
                  <c:v>11071610</c:v>
                </c:pt>
                <c:pt idx="305">
                  <c:v>10857325</c:v>
                </c:pt>
                <c:pt idx="306">
                  <c:v>10785897</c:v>
                </c:pt>
                <c:pt idx="307">
                  <c:v>10714469</c:v>
                </c:pt>
                <c:pt idx="308">
                  <c:v>10643041</c:v>
                </c:pt>
                <c:pt idx="309">
                  <c:v>10571613</c:v>
                </c:pt>
                <c:pt idx="310">
                  <c:v>10500185</c:v>
                </c:pt>
                <c:pt idx="311">
                  <c:v>10285900</c:v>
                </c:pt>
                <c:pt idx="312">
                  <c:v>10214472</c:v>
                </c:pt>
                <c:pt idx="313">
                  <c:v>10143044</c:v>
                </c:pt>
                <c:pt idx="314">
                  <c:v>10071616</c:v>
                </c:pt>
                <c:pt idx="315">
                  <c:v>10000188</c:v>
                </c:pt>
                <c:pt idx="316">
                  <c:v>9928760</c:v>
                </c:pt>
                <c:pt idx="317">
                  <c:v>9714475</c:v>
                </c:pt>
                <c:pt idx="318">
                  <c:v>9643047</c:v>
                </c:pt>
                <c:pt idx="319">
                  <c:v>9571619</c:v>
                </c:pt>
                <c:pt idx="320">
                  <c:v>9500191</c:v>
                </c:pt>
                <c:pt idx="321">
                  <c:v>9428763</c:v>
                </c:pt>
                <c:pt idx="322">
                  <c:v>9357335</c:v>
                </c:pt>
                <c:pt idx="323">
                  <c:v>9143050</c:v>
                </c:pt>
                <c:pt idx="324">
                  <c:v>9071622</c:v>
                </c:pt>
                <c:pt idx="325">
                  <c:v>9000194</c:v>
                </c:pt>
                <c:pt idx="326">
                  <c:v>8928766</c:v>
                </c:pt>
                <c:pt idx="327">
                  <c:v>8857338</c:v>
                </c:pt>
                <c:pt idx="328">
                  <c:v>8785910</c:v>
                </c:pt>
                <c:pt idx="329">
                  <c:v>8571625</c:v>
                </c:pt>
                <c:pt idx="330">
                  <c:v>8500197</c:v>
                </c:pt>
                <c:pt idx="331">
                  <c:v>8428769</c:v>
                </c:pt>
                <c:pt idx="332">
                  <c:v>8357341</c:v>
                </c:pt>
                <c:pt idx="333">
                  <c:v>8285913</c:v>
                </c:pt>
                <c:pt idx="334">
                  <c:v>8214485</c:v>
                </c:pt>
                <c:pt idx="335">
                  <c:v>8000200</c:v>
                </c:pt>
                <c:pt idx="336">
                  <c:v>7928772</c:v>
                </c:pt>
                <c:pt idx="337">
                  <c:v>7857344</c:v>
                </c:pt>
                <c:pt idx="338">
                  <c:v>7785916</c:v>
                </c:pt>
                <c:pt idx="339">
                  <c:v>7714488</c:v>
                </c:pt>
                <c:pt idx="340">
                  <c:v>7643060</c:v>
                </c:pt>
                <c:pt idx="341">
                  <c:v>7428775</c:v>
                </c:pt>
                <c:pt idx="342">
                  <c:v>7357347</c:v>
                </c:pt>
                <c:pt idx="343">
                  <c:v>7285919</c:v>
                </c:pt>
                <c:pt idx="344">
                  <c:v>7214491</c:v>
                </c:pt>
                <c:pt idx="345">
                  <c:v>7143063</c:v>
                </c:pt>
                <c:pt idx="346">
                  <c:v>7071635</c:v>
                </c:pt>
                <c:pt idx="347">
                  <c:v>6857350</c:v>
                </c:pt>
                <c:pt idx="348">
                  <c:v>6785922</c:v>
                </c:pt>
                <c:pt idx="349">
                  <c:v>6714494</c:v>
                </c:pt>
                <c:pt idx="350">
                  <c:v>6643066</c:v>
                </c:pt>
                <c:pt idx="351">
                  <c:v>6571638</c:v>
                </c:pt>
                <c:pt idx="352">
                  <c:v>6500210</c:v>
                </c:pt>
                <c:pt idx="353">
                  <c:v>6285925</c:v>
                </c:pt>
                <c:pt idx="354">
                  <c:v>6214497</c:v>
                </c:pt>
                <c:pt idx="355">
                  <c:v>6143069</c:v>
                </c:pt>
                <c:pt idx="356">
                  <c:v>6071641</c:v>
                </c:pt>
                <c:pt idx="357">
                  <c:v>6000213</c:v>
                </c:pt>
                <c:pt idx="358">
                  <c:v>5928785</c:v>
                </c:pt>
                <c:pt idx="359">
                  <c:v>5714500</c:v>
                </c:pt>
                <c:pt idx="360">
                  <c:v>5643072</c:v>
                </c:pt>
                <c:pt idx="361">
                  <c:v>5571644</c:v>
                </c:pt>
                <c:pt idx="362">
                  <c:v>5500216</c:v>
                </c:pt>
                <c:pt idx="363">
                  <c:v>5428788</c:v>
                </c:pt>
                <c:pt idx="364">
                  <c:v>5357360</c:v>
                </c:pt>
                <c:pt idx="365">
                  <c:v>5143075</c:v>
                </c:pt>
                <c:pt idx="366">
                  <c:v>5071647</c:v>
                </c:pt>
                <c:pt idx="367">
                  <c:v>5000219</c:v>
                </c:pt>
                <c:pt idx="368">
                  <c:v>4928791</c:v>
                </c:pt>
                <c:pt idx="369">
                  <c:v>4857363</c:v>
                </c:pt>
                <c:pt idx="370">
                  <c:v>4785935</c:v>
                </c:pt>
                <c:pt idx="371">
                  <c:v>4571650</c:v>
                </c:pt>
                <c:pt idx="372">
                  <c:v>4500222</c:v>
                </c:pt>
                <c:pt idx="373">
                  <c:v>4428794</c:v>
                </c:pt>
                <c:pt idx="374">
                  <c:v>4357366</c:v>
                </c:pt>
                <c:pt idx="375">
                  <c:v>4285938</c:v>
                </c:pt>
                <c:pt idx="376">
                  <c:v>4214510</c:v>
                </c:pt>
                <c:pt idx="377">
                  <c:v>4000225</c:v>
                </c:pt>
                <c:pt idx="378">
                  <c:v>3928797</c:v>
                </c:pt>
                <c:pt idx="379">
                  <c:v>3857369</c:v>
                </c:pt>
                <c:pt idx="380">
                  <c:v>3785941</c:v>
                </c:pt>
                <c:pt idx="381">
                  <c:v>3714513</c:v>
                </c:pt>
                <c:pt idx="382">
                  <c:v>3643085</c:v>
                </c:pt>
                <c:pt idx="383">
                  <c:v>3428800</c:v>
                </c:pt>
                <c:pt idx="384">
                  <c:v>3357372</c:v>
                </c:pt>
                <c:pt idx="385">
                  <c:v>3285944</c:v>
                </c:pt>
                <c:pt idx="386">
                  <c:v>3214516</c:v>
                </c:pt>
                <c:pt idx="387">
                  <c:v>3143088</c:v>
                </c:pt>
                <c:pt idx="388">
                  <c:v>3071660</c:v>
                </c:pt>
                <c:pt idx="389">
                  <c:v>2857375</c:v>
                </c:pt>
                <c:pt idx="390">
                  <c:v>2785947</c:v>
                </c:pt>
                <c:pt idx="391">
                  <c:v>2714519</c:v>
                </c:pt>
                <c:pt idx="392">
                  <c:v>2643091</c:v>
                </c:pt>
                <c:pt idx="393">
                  <c:v>2571663</c:v>
                </c:pt>
                <c:pt idx="394">
                  <c:v>2500235</c:v>
                </c:pt>
                <c:pt idx="395">
                  <c:v>2285950</c:v>
                </c:pt>
                <c:pt idx="396">
                  <c:v>2214522</c:v>
                </c:pt>
                <c:pt idx="397">
                  <c:v>2143094</c:v>
                </c:pt>
                <c:pt idx="398">
                  <c:v>2071666</c:v>
                </c:pt>
                <c:pt idx="399">
                  <c:v>2000238</c:v>
                </c:pt>
                <c:pt idx="400">
                  <c:v>1928810</c:v>
                </c:pt>
                <c:pt idx="401">
                  <c:v>1714525</c:v>
                </c:pt>
                <c:pt idx="402">
                  <c:v>1643097</c:v>
                </c:pt>
                <c:pt idx="403">
                  <c:v>1571669</c:v>
                </c:pt>
                <c:pt idx="404">
                  <c:v>1500241</c:v>
                </c:pt>
                <c:pt idx="405">
                  <c:v>1428813</c:v>
                </c:pt>
                <c:pt idx="406">
                  <c:v>1357385</c:v>
                </c:pt>
                <c:pt idx="407">
                  <c:v>1143100</c:v>
                </c:pt>
                <c:pt idx="408">
                  <c:v>1071672</c:v>
                </c:pt>
                <c:pt idx="409">
                  <c:v>1000244</c:v>
                </c:pt>
                <c:pt idx="410">
                  <c:v>928816</c:v>
                </c:pt>
                <c:pt idx="411">
                  <c:v>857388</c:v>
                </c:pt>
                <c:pt idx="412">
                  <c:v>785960</c:v>
                </c:pt>
                <c:pt idx="413">
                  <c:v>571675</c:v>
                </c:pt>
                <c:pt idx="414">
                  <c:v>500247</c:v>
                </c:pt>
                <c:pt idx="415">
                  <c:v>428819</c:v>
                </c:pt>
                <c:pt idx="416">
                  <c:v>357391</c:v>
                </c:pt>
                <c:pt idx="417">
                  <c:v>285963</c:v>
                </c:pt>
                <c:pt idx="418">
                  <c:v>214535</c:v>
                </c:pt>
                <c:pt idx="419">
                  <c:v>0</c:v>
                </c:pt>
              </c:numCache>
            </c:numRef>
          </c:val>
          <c:smooth val="1"/>
          <c:extLst>
            <c:ext xmlns:c16="http://schemas.microsoft.com/office/drawing/2014/chart" uri="{C3380CC4-5D6E-409C-BE32-E72D297353CC}">
              <c16:uniqueId val="{00000002-39B6-4172-AAA5-180B74F77958}"/>
            </c:ext>
          </c:extLst>
        </c:ser>
        <c:dLbls>
          <c:showLegendKey val="0"/>
          <c:showVal val="0"/>
          <c:showCatName val="0"/>
          <c:showSerName val="0"/>
          <c:showPercent val="0"/>
          <c:showBubbleSize val="0"/>
        </c:dLbls>
        <c:marker val="1"/>
        <c:smooth val="0"/>
        <c:axId val="674869032"/>
        <c:axId val="674868672"/>
      </c:lineChart>
      <c:catAx>
        <c:axId val="315419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82200"/>
        <c:crosses val="autoZero"/>
        <c:auto val="1"/>
        <c:lblAlgn val="ctr"/>
        <c:lblOffset val="100"/>
        <c:noMultiLvlLbl val="0"/>
      </c:catAx>
      <c:valAx>
        <c:axId val="1011822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5419304"/>
        <c:crosses val="autoZero"/>
        <c:crossBetween val="between"/>
      </c:valAx>
      <c:valAx>
        <c:axId val="674868672"/>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4869032"/>
        <c:crosses val="max"/>
        <c:crossBetween val="between"/>
      </c:valAx>
      <c:catAx>
        <c:axId val="674869032"/>
        <c:scaling>
          <c:orientation val="minMax"/>
        </c:scaling>
        <c:delete val="1"/>
        <c:axPos val="b"/>
        <c:numFmt formatCode="General" sourceLinked="1"/>
        <c:majorTickMark val="out"/>
        <c:minorTickMark val="none"/>
        <c:tickLblPos val="nextTo"/>
        <c:crossAx val="674868672"/>
        <c:crosses val="autoZero"/>
        <c:auto val="1"/>
        <c:lblAlgn val="ctr"/>
        <c:lblOffset val="100"/>
        <c:noMultiLvlLbl val="0"/>
      </c:catAx>
      <c:spPr>
        <a:noFill/>
        <a:ln w="25400">
          <a:noFill/>
        </a:ln>
        <a:effectLst/>
      </c:spPr>
    </c:plotArea>
    <c:legend>
      <c:legendPos val="r"/>
      <c:layout>
        <c:manualLayout>
          <c:xMode val="edge"/>
          <c:yMode val="edge"/>
          <c:x val="0.15799941988149011"/>
          <c:y val="3.4866424723596599E-2"/>
          <c:w val="0.10251630439754586"/>
          <c:h val="0.105920850711768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77E503-250B-4F57-99E9-AAC189D3A174}">
  <sheetPr codeName="グラフ2"/>
  <sheetViews>
    <sheetView workbookViewId="0"/>
  </sheetViews>
  <sheetProtection algorithmName="SHA-512" hashValue="6cZ8J+eoZv8KT5Nc32j3IYXmTDK2FCeIT6nrgA3YccOoeLf7s/euNDnXSOfvuiUrh8snJ0OzK6Mr8siD1D/8wg==" saltValue="WHSJLIKxYxoY3KvsTxkvrQ=="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92705F-B821-4B15-9F1E-60763331A9EF}">
  <sheetPr/>
  <sheetViews>
    <sheetView workbookViewId="0"/>
  </sheetViews>
  <sheetProtection algorithmName="SHA-512" hashValue="mwwYuImDb88i7GlrdwR5UnsVmcO7NL91EBpI4rJXqXg8+aF4FbpgnfXCgqadqe6TiidA6CscIrIhpViCqb2/UQ==" saltValue="R16RirWtubaL6SeQhDYTCA=="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8780" cy="6065520"/>
    <xdr:graphicFrame macro="">
      <xdr:nvGraphicFramePr>
        <xdr:cNvPr id="2" name="グラフ 1">
          <a:extLst>
            <a:ext uri="{FF2B5EF4-FFF2-40B4-BE49-F238E27FC236}">
              <a16:creationId xmlns:a16="http://schemas.microsoft.com/office/drawing/2014/main" id="{27035BAF-E402-BA28-C394-95109D97AF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88780" cy="6065520"/>
    <xdr:graphicFrame macro="">
      <xdr:nvGraphicFramePr>
        <xdr:cNvPr id="2" name="グラフ 1">
          <a:extLst>
            <a:ext uri="{FF2B5EF4-FFF2-40B4-BE49-F238E27FC236}">
              <a16:creationId xmlns:a16="http://schemas.microsoft.com/office/drawing/2014/main" id="{E0F52812-1A63-3FBA-C131-C460F4B7DE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03AB-5FB1-4EAF-A869-565526ED7E77}">
  <sheetPr codeName="Sheet1">
    <pageSetUpPr fitToPage="1"/>
  </sheetPr>
  <dimension ref="B1:V450"/>
  <sheetViews>
    <sheetView showGridLines="0" showRowColHeaders="0" tabSelected="1" zoomScale="120" zoomScaleNormal="120" workbookViewId="0">
      <pane ySplit="3" topLeftCell="A4" activePane="bottomLeft" state="frozen"/>
      <selection pane="bottomLeft" activeCell="P10" sqref="P10"/>
    </sheetView>
  </sheetViews>
  <sheetFormatPr defaultRowHeight="13.8"/>
  <cols>
    <col min="1" max="1" width="1.3984375" style="9" customWidth="1"/>
    <col min="2" max="2" width="5.69921875" style="9" customWidth="1"/>
    <col min="3" max="4" width="4.3984375" style="9" customWidth="1"/>
    <col min="5" max="6" width="7" style="9" customWidth="1"/>
    <col min="7" max="8" width="7" style="3" customWidth="1"/>
    <col min="9" max="9" width="9.19921875" style="9" customWidth="1"/>
    <col min="10" max="12" width="7" style="5" customWidth="1"/>
    <col min="13" max="13" width="9.19921875" style="17" customWidth="1"/>
    <col min="14" max="14" width="9.19921875" style="3" customWidth="1"/>
    <col min="15" max="15" width="1.69921875" style="10" customWidth="1"/>
    <col min="16" max="22" width="8.796875" style="10"/>
    <col min="23" max="16384" width="8.796875" style="9"/>
  </cols>
  <sheetData>
    <row r="1" spans="2:20">
      <c r="B1" s="82" t="s">
        <v>10</v>
      </c>
      <c r="C1" s="94" t="s">
        <v>11</v>
      </c>
      <c r="D1" s="94" t="s">
        <v>6</v>
      </c>
      <c r="E1" s="104" t="s">
        <v>12</v>
      </c>
      <c r="F1" s="106" t="s">
        <v>13</v>
      </c>
      <c r="G1" s="107"/>
      <c r="H1" s="107"/>
      <c r="I1" s="108"/>
      <c r="J1" s="107" t="s">
        <v>18</v>
      </c>
      <c r="K1" s="107"/>
      <c r="L1" s="107"/>
      <c r="M1" s="108"/>
      <c r="N1" s="110" t="s">
        <v>19</v>
      </c>
      <c r="T1" s="10">
        <v>1</v>
      </c>
    </row>
    <row r="2" spans="2:20">
      <c r="B2" s="84"/>
      <c r="C2" s="118"/>
      <c r="D2" s="118"/>
      <c r="E2" s="119"/>
      <c r="F2" s="63" t="s">
        <v>14</v>
      </c>
      <c r="G2" s="78" t="s">
        <v>15</v>
      </c>
      <c r="H2" s="78" t="s">
        <v>16</v>
      </c>
      <c r="I2" s="79" t="s">
        <v>17</v>
      </c>
      <c r="J2" s="77" t="s">
        <v>14</v>
      </c>
      <c r="K2" s="77" t="s">
        <v>15</v>
      </c>
      <c r="L2" s="77" t="s">
        <v>16</v>
      </c>
      <c r="M2" s="80" t="s">
        <v>17</v>
      </c>
      <c r="N2" s="110"/>
      <c r="T2" s="10">
        <v>2</v>
      </c>
    </row>
    <row r="3" spans="2:20" ht="3.6" customHeight="1">
      <c r="B3" s="74"/>
      <c r="C3" s="74"/>
      <c r="D3" s="74"/>
      <c r="E3" s="74"/>
      <c r="F3" s="74"/>
      <c r="G3" s="75"/>
      <c r="H3" s="75"/>
      <c r="I3" s="74"/>
      <c r="J3" s="74"/>
      <c r="K3" s="74"/>
      <c r="L3" s="74"/>
      <c r="M3" s="75"/>
      <c r="N3" s="76"/>
      <c r="T3" s="10">
        <v>3</v>
      </c>
    </row>
    <row r="4" spans="2:20" ht="9.6" customHeight="1">
      <c r="T4" s="10">
        <v>4</v>
      </c>
    </row>
    <row r="5" spans="2:20" ht="11.4" customHeight="1">
      <c r="B5" s="82" t="s">
        <v>0</v>
      </c>
      <c r="C5" s="94" t="s">
        <v>1</v>
      </c>
      <c r="D5" s="95"/>
      <c r="E5" s="127">
        <v>30000000</v>
      </c>
      <c r="F5" s="128"/>
      <c r="H5" s="120" t="s">
        <v>20</v>
      </c>
      <c r="I5" s="121"/>
      <c r="J5" s="4" t="s">
        <v>21</v>
      </c>
      <c r="L5" s="6" t="s">
        <v>22</v>
      </c>
      <c r="M5" s="7" t="s">
        <v>23</v>
      </c>
      <c r="N5" s="8" t="s">
        <v>24</v>
      </c>
      <c r="Q5" s="69" t="b">
        <f ca="1">IF(TODAY()&lt;=M6,TRUE,FALSE)</f>
        <v>1</v>
      </c>
      <c r="T5" s="10">
        <v>5</v>
      </c>
    </row>
    <row r="6" spans="2:20" ht="11.4" customHeight="1">
      <c r="B6" s="83"/>
      <c r="C6" s="96" t="s">
        <v>2</v>
      </c>
      <c r="D6" s="97"/>
      <c r="E6" s="92">
        <v>10000000</v>
      </c>
      <c r="F6" s="93"/>
      <c r="H6" s="11">
        <v>1</v>
      </c>
      <c r="I6" s="12">
        <v>5</v>
      </c>
      <c r="J6" s="65">
        <v>0.01</v>
      </c>
      <c r="L6" s="13">
        <v>45658</v>
      </c>
      <c r="M6" s="1">
        <f>EDATE(L6,3)</f>
        <v>45748</v>
      </c>
      <c r="N6" s="2" t="str">
        <f ca="1">IF(Q5, "使用期間中", "使用期限終了")</f>
        <v>使用期間中</v>
      </c>
      <c r="T6" s="10">
        <v>6</v>
      </c>
    </row>
    <row r="7" spans="2:20" ht="11.4" customHeight="1">
      <c r="B7" s="84"/>
      <c r="C7" s="98" t="s">
        <v>3</v>
      </c>
      <c r="D7" s="99"/>
      <c r="E7" s="91">
        <f>SUM(E5:E6)</f>
        <v>40000000</v>
      </c>
      <c r="F7" s="88"/>
      <c r="H7" s="14">
        <v>6</v>
      </c>
      <c r="I7" s="15">
        <v>10</v>
      </c>
      <c r="J7" s="66">
        <v>1.4999999999999999E-2</v>
      </c>
      <c r="L7" s="71" t="s">
        <v>25</v>
      </c>
      <c r="M7" s="68"/>
      <c r="N7" s="68"/>
      <c r="T7" s="10">
        <v>7</v>
      </c>
    </row>
    <row r="8" spans="2:20" ht="11.4" customHeight="1">
      <c r="B8" s="123" t="s">
        <v>4</v>
      </c>
      <c r="C8" s="124"/>
      <c r="D8" s="125"/>
      <c r="E8" s="64">
        <v>35</v>
      </c>
      <c r="F8" s="16" t="s">
        <v>5</v>
      </c>
      <c r="H8" s="14">
        <v>11</v>
      </c>
      <c r="I8" s="15">
        <v>15</v>
      </c>
      <c r="J8" s="66">
        <v>0.02</v>
      </c>
      <c r="K8" s="70"/>
      <c r="L8" s="113"/>
      <c r="M8" s="114"/>
      <c r="N8" s="114"/>
      <c r="Q8" s="72"/>
      <c r="T8" s="10">
        <v>8</v>
      </c>
    </row>
    <row r="9" spans="2:20" ht="11.4" customHeight="1">
      <c r="B9" s="126" t="str">
        <f>IF(E8&gt;35,"※35年以内の期間を設定してください","")</f>
        <v/>
      </c>
      <c r="C9" s="126"/>
      <c r="D9" s="126"/>
      <c r="E9" s="126"/>
      <c r="F9" s="126"/>
      <c r="H9" s="14">
        <v>16</v>
      </c>
      <c r="I9" s="15">
        <v>20</v>
      </c>
      <c r="J9" s="66">
        <v>2.5000000000000001E-2</v>
      </c>
      <c r="K9" s="70"/>
      <c r="L9" s="114"/>
      <c r="M9" s="114"/>
      <c r="N9" s="114"/>
      <c r="T9" s="10">
        <v>9</v>
      </c>
    </row>
    <row r="10" spans="2:20" ht="11.4" customHeight="1">
      <c r="B10" s="106" t="s">
        <v>7</v>
      </c>
      <c r="C10" s="107"/>
      <c r="D10" s="107"/>
      <c r="E10" s="85">
        <f ca="1">SUM(H18:H437)+SUM(L18:L437)</f>
        <v>40000000</v>
      </c>
      <c r="F10" s="86"/>
      <c r="H10" s="14">
        <v>21</v>
      </c>
      <c r="I10" s="15">
        <v>25</v>
      </c>
      <c r="J10" s="66">
        <v>0.03</v>
      </c>
      <c r="K10" s="70"/>
      <c r="L10" s="114"/>
      <c r="M10" s="114"/>
      <c r="N10" s="114"/>
      <c r="T10" s="10">
        <v>10</v>
      </c>
    </row>
    <row r="11" spans="2:20" ht="11.4" customHeight="1">
      <c r="B11" s="112" t="s">
        <v>8</v>
      </c>
      <c r="C11" s="98"/>
      <c r="D11" s="98"/>
      <c r="E11" s="87">
        <f ca="1">SUM(G18:G437)+SUM(K18:K437)</f>
        <v>16827976</v>
      </c>
      <c r="F11" s="88"/>
      <c r="H11" s="14">
        <v>26</v>
      </c>
      <c r="I11" s="15">
        <v>30</v>
      </c>
      <c r="J11" s="66">
        <v>0.05</v>
      </c>
      <c r="K11" s="70"/>
      <c r="L11" s="114"/>
      <c r="M11" s="114"/>
      <c r="N11" s="114"/>
      <c r="T11" s="10">
        <v>11</v>
      </c>
    </row>
    <row r="12" spans="2:20" ht="11.4" customHeight="1">
      <c r="B12" s="102" t="s">
        <v>9</v>
      </c>
      <c r="C12" s="122"/>
      <c r="D12" s="122"/>
      <c r="E12" s="89">
        <f ca="1">SUM(E10:F11)</f>
        <v>56827976</v>
      </c>
      <c r="F12" s="90"/>
      <c r="H12" s="18">
        <v>31</v>
      </c>
      <c r="I12" s="19">
        <v>35</v>
      </c>
      <c r="J12" s="67">
        <v>0.06</v>
      </c>
      <c r="K12" s="70"/>
      <c r="L12" s="114"/>
      <c r="M12" s="114"/>
      <c r="N12" s="114"/>
      <c r="T12" s="10">
        <v>12</v>
      </c>
    </row>
    <row r="13" spans="2:20">
      <c r="T13" s="10">
        <v>13</v>
      </c>
    </row>
    <row r="14" spans="2:20" ht="89.4" customHeight="1">
      <c r="B14" s="115" t="s">
        <v>26</v>
      </c>
      <c r="C14" s="116"/>
      <c r="D14" s="116"/>
      <c r="E14" s="116"/>
      <c r="F14" s="116"/>
      <c r="G14" s="116"/>
      <c r="H14" s="116"/>
      <c r="I14" s="116"/>
      <c r="J14" s="116"/>
      <c r="K14" s="116"/>
      <c r="L14" s="116"/>
      <c r="M14" s="116"/>
      <c r="N14" s="117"/>
      <c r="T14" s="10">
        <v>14</v>
      </c>
    </row>
    <row r="15" spans="2:20">
      <c r="T15" s="10">
        <v>15</v>
      </c>
    </row>
    <row r="16" spans="2:20">
      <c r="B16" s="82" t="s">
        <v>10</v>
      </c>
      <c r="C16" s="94" t="s">
        <v>11</v>
      </c>
      <c r="D16" s="94" t="s">
        <v>6</v>
      </c>
      <c r="E16" s="104" t="s">
        <v>12</v>
      </c>
      <c r="F16" s="106" t="s">
        <v>13</v>
      </c>
      <c r="G16" s="107"/>
      <c r="H16" s="107"/>
      <c r="I16" s="108"/>
      <c r="J16" s="107" t="s">
        <v>18</v>
      </c>
      <c r="K16" s="107"/>
      <c r="L16" s="107"/>
      <c r="M16" s="108"/>
      <c r="N16" s="110" t="s">
        <v>19</v>
      </c>
      <c r="T16" s="10">
        <v>16</v>
      </c>
    </row>
    <row r="17" spans="2:20">
      <c r="B17" s="109"/>
      <c r="C17" s="103"/>
      <c r="D17" s="103"/>
      <c r="E17" s="105"/>
      <c r="F17" s="20" t="s">
        <v>14</v>
      </c>
      <c r="G17" s="22" t="s">
        <v>15</v>
      </c>
      <c r="H17" s="22" t="s">
        <v>16</v>
      </c>
      <c r="I17" s="23" t="s">
        <v>17</v>
      </c>
      <c r="J17" s="21" t="s">
        <v>14</v>
      </c>
      <c r="K17" s="21" t="s">
        <v>15</v>
      </c>
      <c r="L17" s="21" t="s">
        <v>16</v>
      </c>
      <c r="M17" s="24" t="s">
        <v>17</v>
      </c>
      <c r="N17" s="110"/>
      <c r="Q17" s="73" t="str">
        <f>K17</f>
        <v>利息</v>
      </c>
      <c r="R17" s="73" t="str">
        <f>L17</f>
        <v>元金</v>
      </c>
      <c r="T17" s="10">
        <v>17</v>
      </c>
    </row>
    <row r="18" spans="2:20">
      <c r="B18" s="106" t="str">
        <f ca="1">IF(C18="","",C29/12&amp;"年目")</f>
        <v>1年目</v>
      </c>
      <c r="C18" s="26">
        <f ca="1">IF(E8="","",IF(N6="使用期間中",1,""))</f>
        <v>1</v>
      </c>
      <c r="D18" s="27">
        <f t="shared" ref="D18:D27" ca="1" si="0">D19</f>
        <v>0.01</v>
      </c>
      <c r="E18" s="28">
        <f ca="1">IF(C18="","",F18+J18)</f>
        <v>84685</v>
      </c>
      <c r="F18" s="29">
        <f ca="1">IF(C18="","",ROUNDDOWN(-PMT(D18/12,$E$8*12,E5),0))</f>
        <v>84685</v>
      </c>
      <c r="G18" s="30">
        <f ca="1">IF(C18="","",ROUND(E5*D18/12,0))</f>
        <v>25000</v>
      </c>
      <c r="H18" s="30">
        <f ca="1">IF(C18="","",F18-G18)</f>
        <v>59685</v>
      </c>
      <c r="I18" s="31">
        <f ca="1">IF(C18="","",E5-H18)</f>
        <v>29940315</v>
      </c>
      <c r="J18" s="32"/>
      <c r="K18" s="33"/>
      <c r="L18" s="33"/>
      <c r="M18" s="34">
        <f ca="1">IF(C18="","",E6)</f>
        <v>10000000</v>
      </c>
      <c r="N18" s="35">
        <f t="shared" ref="N18:N22" ca="1" si="1">IF(C18="","",I18+M18)</f>
        <v>39940315</v>
      </c>
      <c r="Q18" s="25">
        <f ca="1">IF(C18="","",G18+K18)</f>
        <v>25000</v>
      </c>
      <c r="R18" s="25">
        <f ca="1">IF(C18="","",H18+L18)</f>
        <v>59685</v>
      </c>
      <c r="T18" s="10">
        <v>18</v>
      </c>
    </row>
    <row r="19" spans="2:20">
      <c r="B19" s="111"/>
      <c r="C19" s="36">
        <f ca="1">IF(C18="","",IF($E$8*12&lt;C18+1,"",C18+1))</f>
        <v>2</v>
      </c>
      <c r="D19" s="37">
        <f t="shared" ca="1" si="0"/>
        <v>0.01</v>
      </c>
      <c r="E19" s="38">
        <f t="shared" ref="E19:E77" ca="1" si="2">IF(C19="","",F19+J19)</f>
        <v>84685</v>
      </c>
      <c r="F19" s="39">
        <f ca="1">IF(C19="","",F18)</f>
        <v>84685</v>
      </c>
      <c r="G19" s="40">
        <f ca="1">IF(C19="","",ROUND(I18*D19/12,0))</f>
        <v>24950</v>
      </c>
      <c r="H19" s="40">
        <f ca="1">IF(C19="","",F19-G19)</f>
        <v>59735</v>
      </c>
      <c r="I19" s="41">
        <f ca="1">IF(C19="","",I18-H19)</f>
        <v>29880580</v>
      </c>
      <c r="J19" s="42"/>
      <c r="K19" s="43"/>
      <c r="L19" s="43"/>
      <c r="M19" s="44">
        <f ca="1">M18</f>
        <v>10000000</v>
      </c>
      <c r="N19" s="45">
        <f t="shared" ca="1" si="1"/>
        <v>39880580</v>
      </c>
      <c r="Q19" s="25">
        <f t="shared" ref="Q19:Q82" ca="1" si="3">IF(C19="","",G19+K19)</f>
        <v>24950</v>
      </c>
      <c r="R19" s="25">
        <f t="shared" ref="R19:R82" ca="1" si="4">IF(C19="","",H19+L19)</f>
        <v>59735</v>
      </c>
      <c r="T19" s="10">
        <v>19</v>
      </c>
    </row>
    <row r="20" spans="2:20">
      <c r="B20" s="111"/>
      <c r="C20" s="36">
        <f t="shared" ref="C20:C82" ca="1" si="5">IF(C19="","",IF($E$8*12&lt;C19+1,"",C19+1))</f>
        <v>3</v>
      </c>
      <c r="D20" s="37">
        <f t="shared" ca="1" si="0"/>
        <v>0.01</v>
      </c>
      <c r="E20" s="38">
        <f t="shared" ca="1" si="2"/>
        <v>84685</v>
      </c>
      <c r="F20" s="39">
        <f t="shared" ref="F20:F76" ca="1" si="6">IF(C20="","",F19)</f>
        <v>84685</v>
      </c>
      <c r="G20" s="40">
        <f t="shared" ref="G20:G76" ca="1" si="7">IF(C20="","",ROUND(I19*D20/12,0))</f>
        <v>24900</v>
      </c>
      <c r="H20" s="40">
        <f t="shared" ref="H20:H76" ca="1" si="8">IF(C20="","",F20-G20)</f>
        <v>59785</v>
      </c>
      <c r="I20" s="41">
        <f t="shared" ref="I20:I76" ca="1" si="9">IF(C20="","",I19-H20)</f>
        <v>29820795</v>
      </c>
      <c r="J20" s="42"/>
      <c r="K20" s="43"/>
      <c r="L20" s="43"/>
      <c r="M20" s="44">
        <f t="shared" ref="M20:M22" ca="1" si="10">M19</f>
        <v>10000000</v>
      </c>
      <c r="N20" s="45">
        <f t="shared" ca="1" si="1"/>
        <v>39820795</v>
      </c>
      <c r="Q20" s="25">
        <f t="shared" ca="1" si="3"/>
        <v>24900</v>
      </c>
      <c r="R20" s="25">
        <f t="shared" ca="1" si="4"/>
        <v>59785</v>
      </c>
      <c r="T20" s="10">
        <v>20</v>
      </c>
    </row>
    <row r="21" spans="2:20">
      <c r="B21" s="111"/>
      <c r="C21" s="36">
        <f t="shared" ca="1" si="5"/>
        <v>4</v>
      </c>
      <c r="D21" s="37">
        <f t="shared" ca="1" si="0"/>
        <v>0.01</v>
      </c>
      <c r="E21" s="38">
        <f t="shared" ca="1" si="2"/>
        <v>84685</v>
      </c>
      <c r="F21" s="39">
        <f t="shared" ca="1" si="6"/>
        <v>84685</v>
      </c>
      <c r="G21" s="40">
        <f t="shared" ca="1" si="7"/>
        <v>24851</v>
      </c>
      <c r="H21" s="40">
        <f t="shared" ca="1" si="8"/>
        <v>59834</v>
      </c>
      <c r="I21" s="41">
        <f t="shared" ca="1" si="9"/>
        <v>29760961</v>
      </c>
      <c r="J21" s="42"/>
      <c r="K21" s="43"/>
      <c r="L21" s="43"/>
      <c r="M21" s="44">
        <f t="shared" ca="1" si="10"/>
        <v>10000000</v>
      </c>
      <c r="N21" s="45">
        <f t="shared" ca="1" si="1"/>
        <v>39760961</v>
      </c>
      <c r="Q21" s="25">
        <f t="shared" ca="1" si="3"/>
        <v>24851</v>
      </c>
      <c r="R21" s="25">
        <f t="shared" ca="1" si="4"/>
        <v>59834</v>
      </c>
      <c r="T21" s="10">
        <v>21</v>
      </c>
    </row>
    <row r="22" spans="2:20">
      <c r="B22" s="111"/>
      <c r="C22" s="36">
        <f t="shared" ca="1" si="5"/>
        <v>5</v>
      </c>
      <c r="D22" s="37">
        <f t="shared" ca="1" si="0"/>
        <v>0.01</v>
      </c>
      <c r="E22" s="38">
        <f t="shared" ca="1" si="2"/>
        <v>84685</v>
      </c>
      <c r="F22" s="39">
        <f t="shared" ca="1" si="6"/>
        <v>84685</v>
      </c>
      <c r="G22" s="40">
        <f t="shared" ca="1" si="7"/>
        <v>24801</v>
      </c>
      <c r="H22" s="40">
        <f t="shared" ca="1" si="8"/>
        <v>59884</v>
      </c>
      <c r="I22" s="41">
        <f t="shared" ca="1" si="9"/>
        <v>29701077</v>
      </c>
      <c r="J22" s="42"/>
      <c r="K22" s="43"/>
      <c r="L22" s="43"/>
      <c r="M22" s="44">
        <f t="shared" ca="1" si="10"/>
        <v>10000000</v>
      </c>
      <c r="N22" s="45">
        <f t="shared" ca="1" si="1"/>
        <v>39701077</v>
      </c>
      <c r="Q22" s="25">
        <f t="shared" ca="1" si="3"/>
        <v>24801</v>
      </c>
      <c r="R22" s="25">
        <f t="shared" ca="1" si="4"/>
        <v>59884</v>
      </c>
      <c r="T22" s="10">
        <v>22</v>
      </c>
    </row>
    <row r="23" spans="2:20">
      <c r="B23" s="111"/>
      <c r="C23" s="36">
        <f t="shared" ca="1" si="5"/>
        <v>6</v>
      </c>
      <c r="D23" s="37">
        <f t="shared" ca="1" si="0"/>
        <v>0.01</v>
      </c>
      <c r="E23" s="38">
        <f t="shared" ca="1" si="2"/>
        <v>254350</v>
      </c>
      <c r="F23" s="39">
        <f t="shared" ca="1" si="6"/>
        <v>84685</v>
      </c>
      <c r="G23" s="40">
        <f t="shared" ca="1" si="7"/>
        <v>24751</v>
      </c>
      <c r="H23" s="40">
        <f t="shared" ca="1" si="8"/>
        <v>59934</v>
      </c>
      <c r="I23" s="41">
        <f t="shared" ca="1" si="9"/>
        <v>29641143</v>
      </c>
      <c r="J23" s="46">
        <f ca="1">IF(C23="","",ROUNDDOWN(-PMT(D23/2,$E$8*2,E6),0))</f>
        <v>169665</v>
      </c>
      <c r="K23" s="47">
        <f ca="1">IF(C23="","",ROUND(E6*D23/2,0))</f>
        <v>50000</v>
      </c>
      <c r="L23" s="48">
        <f ca="1">IF(C23="","",J23-K23)</f>
        <v>119665</v>
      </c>
      <c r="M23" s="44">
        <f ca="1">IF(C23="","",E6-L23)</f>
        <v>9880335</v>
      </c>
      <c r="N23" s="45">
        <f ca="1">IF(C23="","",I23+M23)</f>
        <v>39521478</v>
      </c>
      <c r="Q23" s="25">
        <f t="shared" ca="1" si="3"/>
        <v>74751</v>
      </c>
      <c r="R23" s="25">
        <f t="shared" ca="1" si="4"/>
        <v>179599</v>
      </c>
      <c r="T23" s="10">
        <v>23</v>
      </c>
    </row>
    <row r="24" spans="2:20">
      <c r="B24" s="111"/>
      <c r="C24" s="36">
        <f t="shared" ca="1" si="5"/>
        <v>7</v>
      </c>
      <c r="D24" s="37">
        <f t="shared" ca="1" si="0"/>
        <v>0.01</v>
      </c>
      <c r="E24" s="38">
        <f t="shared" ca="1" si="2"/>
        <v>84685</v>
      </c>
      <c r="F24" s="39">
        <f t="shared" ca="1" si="6"/>
        <v>84685</v>
      </c>
      <c r="G24" s="40">
        <f t="shared" ca="1" si="7"/>
        <v>24701</v>
      </c>
      <c r="H24" s="40">
        <f t="shared" ca="1" si="8"/>
        <v>59984</v>
      </c>
      <c r="I24" s="41">
        <f t="shared" ca="1" si="9"/>
        <v>29581159</v>
      </c>
      <c r="J24" s="42"/>
      <c r="K24" s="43"/>
      <c r="L24" s="43"/>
      <c r="M24" s="44">
        <f ca="1">IF(C24="","",M23)</f>
        <v>9880335</v>
      </c>
      <c r="N24" s="45">
        <f t="shared" ref="N24:N87" ca="1" si="11">IF(C24="","",I24+M24)</f>
        <v>39461494</v>
      </c>
      <c r="Q24" s="25">
        <f t="shared" ca="1" si="3"/>
        <v>24701</v>
      </c>
      <c r="R24" s="25">
        <f t="shared" ca="1" si="4"/>
        <v>59984</v>
      </c>
      <c r="T24" s="10">
        <v>24</v>
      </c>
    </row>
    <row r="25" spans="2:20">
      <c r="B25" s="111"/>
      <c r="C25" s="36">
        <f t="shared" ca="1" si="5"/>
        <v>8</v>
      </c>
      <c r="D25" s="37">
        <f t="shared" ca="1" si="0"/>
        <v>0.01</v>
      </c>
      <c r="E25" s="38">
        <f t="shared" ca="1" si="2"/>
        <v>84685</v>
      </c>
      <c r="F25" s="39">
        <f t="shared" ca="1" si="6"/>
        <v>84685</v>
      </c>
      <c r="G25" s="40">
        <f t="shared" ca="1" si="7"/>
        <v>24651</v>
      </c>
      <c r="H25" s="40">
        <f t="shared" ca="1" si="8"/>
        <v>60034</v>
      </c>
      <c r="I25" s="41">
        <f t="shared" ca="1" si="9"/>
        <v>29521125</v>
      </c>
      <c r="J25" s="42"/>
      <c r="K25" s="43"/>
      <c r="L25" s="43"/>
      <c r="M25" s="44">
        <f t="shared" ref="M25:M28" ca="1" si="12">IF(C25="","",M24)</f>
        <v>9880335</v>
      </c>
      <c r="N25" s="45">
        <f t="shared" ca="1" si="11"/>
        <v>39401460</v>
      </c>
      <c r="Q25" s="25">
        <f t="shared" ca="1" si="3"/>
        <v>24651</v>
      </c>
      <c r="R25" s="25">
        <f t="shared" ca="1" si="4"/>
        <v>60034</v>
      </c>
      <c r="T25" s="10">
        <v>25</v>
      </c>
    </row>
    <row r="26" spans="2:20">
      <c r="B26" s="111"/>
      <c r="C26" s="36">
        <f t="shared" ca="1" si="5"/>
        <v>9</v>
      </c>
      <c r="D26" s="37">
        <f t="shared" ca="1" si="0"/>
        <v>0.01</v>
      </c>
      <c r="E26" s="38">
        <f t="shared" ca="1" si="2"/>
        <v>84685</v>
      </c>
      <c r="F26" s="39">
        <f t="shared" ca="1" si="6"/>
        <v>84685</v>
      </c>
      <c r="G26" s="40">
        <f t="shared" ca="1" si="7"/>
        <v>24601</v>
      </c>
      <c r="H26" s="40">
        <f t="shared" ca="1" si="8"/>
        <v>60084</v>
      </c>
      <c r="I26" s="41">
        <f t="shared" ca="1" si="9"/>
        <v>29461041</v>
      </c>
      <c r="J26" s="42"/>
      <c r="K26" s="43"/>
      <c r="L26" s="43"/>
      <c r="M26" s="44">
        <f t="shared" ca="1" si="12"/>
        <v>9880335</v>
      </c>
      <c r="N26" s="45">
        <f t="shared" ca="1" si="11"/>
        <v>39341376</v>
      </c>
      <c r="Q26" s="25">
        <f t="shared" ca="1" si="3"/>
        <v>24601</v>
      </c>
      <c r="R26" s="25">
        <f t="shared" ca="1" si="4"/>
        <v>60084</v>
      </c>
      <c r="T26" s="10">
        <v>26</v>
      </c>
    </row>
    <row r="27" spans="2:20">
      <c r="B27" s="111"/>
      <c r="C27" s="36">
        <f t="shared" ca="1" si="5"/>
        <v>10</v>
      </c>
      <c r="D27" s="37">
        <f t="shared" ca="1" si="0"/>
        <v>0.01</v>
      </c>
      <c r="E27" s="38">
        <f t="shared" ca="1" si="2"/>
        <v>84685</v>
      </c>
      <c r="F27" s="39">
        <f t="shared" ca="1" si="6"/>
        <v>84685</v>
      </c>
      <c r="G27" s="40">
        <f t="shared" ca="1" si="7"/>
        <v>24551</v>
      </c>
      <c r="H27" s="40">
        <f t="shared" ca="1" si="8"/>
        <v>60134</v>
      </c>
      <c r="I27" s="41">
        <f t="shared" ca="1" si="9"/>
        <v>29400907</v>
      </c>
      <c r="J27" s="42"/>
      <c r="K27" s="43"/>
      <c r="L27" s="43"/>
      <c r="M27" s="44">
        <f t="shared" ca="1" si="12"/>
        <v>9880335</v>
      </c>
      <c r="N27" s="45">
        <f t="shared" ca="1" si="11"/>
        <v>39281242</v>
      </c>
      <c r="Q27" s="25">
        <f t="shared" ca="1" si="3"/>
        <v>24551</v>
      </c>
      <c r="R27" s="25">
        <f t="shared" ca="1" si="4"/>
        <v>60134</v>
      </c>
      <c r="T27" s="10">
        <v>27</v>
      </c>
    </row>
    <row r="28" spans="2:20">
      <c r="B28" s="111"/>
      <c r="C28" s="36">
        <f t="shared" ca="1" si="5"/>
        <v>11</v>
      </c>
      <c r="D28" s="37">
        <f ca="1">D29</f>
        <v>0.01</v>
      </c>
      <c r="E28" s="38">
        <f t="shared" ca="1" si="2"/>
        <v>84685</v>
      </c>
      <c r="F28" s="39">
        <f t="shared" ca="1" si="6"/>
        <v>84685</v>
      </c>
      <c r="G28" s="40">
        <f t="shared" ca="1" si="7"/>
        <v>24501</v>
      </c>
      <c r="H28" s="40">
        <f t="shared" ca="1" si="8"/>
        <v>60184</v>
      </c>
      <c r="I28" s="41">
        <f t="shared" ca="1" si="9"/>
        <v>29340723</v>
      </c>
      <c r="J28" s="42"/>
      <c r="K28" s="43"/>
      <c r="L28" s="43"/>
      <c r="M28" s="44">
        <f t="shared" ca="1" si="12"/>
        <v>9880335</v>
      </c>
      <c r="N28" s="45">
        <f t="shared" ca="1" si="11"/>
        <v>39221058</v>
      </c>
      <c r="Q28" s="25">
        <f t="shared" ca="1" si="3"/>
        <v>24501</v>
      </c>
      <c r="R28" s="25">
        <f t="shared" ca="1" si="4"/>
        <v>60184</v>
      </c>
      <c r="T28" s="10">
        <v>28</v>
      </c>
    </row>
    <row r="29" spans="2:20">
      <c r="B29" s="112"/>
      <c r="C29" s="49">
        <f t="shared" ca="1" si="5"/>
        <v>12</v>
      </c>
      <c r="D29" s="50">
        <f ca="1">IF(C29="","",VLOOKUP(C29/12,$H$6:$J$12,3,TRUE))</f>
        <v>0.01</v>
      </c>
      <c r="E29" s="51">
        <f t="shared" ca="1" si="2"/>
        <v>254350</v>
      </c>
      <c r="F29" s="52">
        <f ca="1">IF(C29="","",IF($E$8*12=C29,I28+G29,F28))</f>
        <v>84685</v>
      </c>
      <c r="G29" s="53">
        <f t="shared" ca="1" si="7"/>
        <v>24451</v>
      </c>
      <c r="H29" s="53">
        <f ca="1">IF(C29="","",IF($E$8*12=C29,I28,F29-G29))</f>
        <v>60234</v>
      </c>
      <c r="I29" s="54">
        <f t="shared" ca="1" si="9"/>
        <v>29280489</v>
      </c>
      <c r="J29" s="55">
        <f ca="1">IF(C29="","",IF($E$8*12=C29,M28+K29,J23))</f>
        <v>169665</v>
      </c>
      <c r="K29" s="56">
        <f ca="1">IF(C29="","",ROUND(M23*D29/2,0))</f>
        <v>49402</v>
      </c>
      <c r="L29" s="57">
        <f ca="1">IF(C29="","",IF($E$8*2=C29/6,M28,J29-K29))</f>
        <v>120263</v>
      </c>
      <c r="M29" s="58">
        <f ca="1">IF(C29="","",M23-L29)</f>
        <v>9760072</v>
      </c>
      <c r="N29" s="59">
        <f t="shared" ca="1" si="11"/>
        <v>39040561</v>
      </c>
      <c r="Q29" s="25">
        <f t="shared" ca="1" si="3"/>
        <v>73853</v>
      </c>
      <c r="R29" s="25">
        <f t="shared" ca="1" si="4"/>
        <v>180497</v>
      </c>
      <c r="T29" s="10">
        <v>29</v>
      </c>
    </row>
    <row r="30" spans="2:20">
      <c r="B30" s="106" t="str">
        <f ca="1">IF(C30="","",C41/12&amp;"年目")</f>
        <v>2年目</v>
      </c>
      <c r="C30" s="26">
        <f t="shared" ca="1" si="5"/>
        <v>13</v>
      </c>
      <c r="D30" s="27">
        <f t="shared" ref="D30:D39" ca="1" si="13">D31</f>
        <v>0.01</v>
      </c>
      <c r="E30" s="28">
        <f t="shared" ca="1" si="2"/>
        <v>84685</v>
      </c>
      <c r="F30" s="29">
        <f t="shared" ca="1" si="6"/>
        <v>84685</v>
      </c>
      <c r="G30" s="30">
        <f t="shared" ca="1" si="7"/>
        <v>24400</v>
      </c>
      <c r="H30" s="30">
        <f t="shared" ca="1" si="8"/>
        <v>60285</v>
      </c>
      <c r="I30" s="31">
        <f t="shared" ca="1" si="9"/>
        <v>29220204</v>
      </c>
      <c r="J30" s="32"/>
      <c r="K30" s="33"/>
      <c r="L30" s="33"/>
      <c r="M30" s="34">
        <f ca="1">IF(C30="","",M29)</f>
        <v>9760072</v>
      </c>
      <c r="N30" s="60">
        <f t="shared" ca="1" si="11"/>
        <v>38980276</v>
      </c>
      <c r="Q30" s="25">
        <f t="shared" ca="1" si="3"/>
        <v>24400</v>
      </c>
      <c r="R30" s="25">
        <f t="shared" ca="1" si="4"/>
        <v>60285</v>
      </c>
      <c r="T30" s="10">
        <v>30</v>
      </c>
    </row>
    <row r="31" spans="2:20">
      <c r="B31" s="111"/>
      <c r="C31" s="36">
        <f t="shared" ca="1" si="5"/>
        <v>14</v>
      </c>
      <c r="D31" s="37">
        <f t="shared" ca="1" si="13"/>
        <v>0.01</v>
      </c>
      <c r="E31" s="38">
        <f t="shared" ca="1" si="2"/>
        <v>84685</v>
      </c>
      <c r="F31" s="39">
        <f t="shared" ca="1" si="6"/>
        <v>84685</v>
      </c>
      <c r="G31" s="40">
        <f t="shared" ca="1" si="7"/>
        <v>24350</v>
      </c>
      <c r="H31" s="40">
        <f t="shared" ca="1" si="8"/>
        <v>60335</v>
      </c>
      <c r="I31" s="41">
        <f t="shared" ca="1" si="9"/>
        <v>29159869</v>
      </c>
      <c r="J31" s="42"/>
      <c r="K31" s="43"/>
      <c r="L31" s="43"/>
      <c r="M31" s="44">
        <f t="shared" ref="M31:M34" ca="1" si="14">IF(C31="","",M30)</f>
        <v>9760072</v>
      </c>
      <c r="N31" s="61">
        <f t="shared" ca="1" si="11"/>
        <v>38919941</v>
      </c>
      <c r="Q31" s="25">
        <f t="shared" ca="1" si="3"/>
        <v>24350</v>
      </c>
      <c r="R31" s="25">
        <f t="shared" ca="1" si="4"/>
        <v>60335</v>
      </c>
      <c r="T31" s="10">
        <v>31</v>
      </c>
    </row>
    <row r="32" spans="2:20">
      <c r="B32" s="111"/>
      <c r="C32" s="36">
        <f t="shared" ca="1" si="5"/>
        <v>15</v>
      </c>
      <c r="D32" s="37">
        <f t="shared" ca="1" si="13"/>
        <v>0.01</v>
      </c>
      <c r="E32" s="38">
        <f t="shared" ca="1" si="2"/>
        <v>84685</v>
      </c>
      <c r="F32" s="39">
        <f t="shared" ca="1" si="6"/>
        <v>84685</v>
      </c>
      <c r="G32" s="40">
        <f t="shared" ca="1" si="7"/>
        <v>24300</v>
      </c>
      <c r="H32" s="40">
        <f t="shared" ca="1" si="8"/>
        <v>60385</v>
      </c>
      <c r="I32" s="41">
        <f t="shared" ca="1" si="9"/>
        <v>29099484</v>
      </c>
      <c r="J32" s="42"/>
      <c r="K32" s="43"/>
      <c r="L32" s="43"/>
      <c r="M32" s="44">
        <f t="shared" ca="1" si="14"/>
        <v>9760072</v>
      </c>
      <c r="N32" s="61">
        <f t="shared" ca="1" si="11"/>
        <v>38859556</v>
      </c>
      <c r="Q32" s="25">
        <f t="shared" ca="1" si="3"/>
        <v>24300</v>
      </c>
      <c r="R32" s="25">
        <f t="shared" ca="1" si="4"/>
        <v>60385</v>
      </c>
      <c r="T32" s="10">
        <v>32</v>
      </c>
    </row>
    <row r="33" spans="2:20">
      <c r="B33" s="111"/>
      <c r="C33" s="36">
        <f t="shared" ca="1" si="5"/>
        <v>16</v>
      </c>
      <c r="D33" s="37">
        <f t="shared" ca="1" si="13"/>
        <v>0.01</v>
      </c>
      <c r="E33" s="38">
        <f t="shared" ca="1" si="2"/>
        <v>84685</v>
      </c>
      <c r="F33" s="39">
        <f t="shared" ca="1" si="6"/>
        <v>84685</v>
      </c>
      <c r="G33" s="40">
        <f t="shared" ca="1" si="7"/>
        <v>24250</v>
      </c>
      <c r="H33" s="40">
        <f t="shared" ca="1" si="8"/>
        <v>60435</v>
      </c>
      <c r="I33" s="41">
        <f t="shared" ca="1" si="9"/>
        <v>29039049</v>
      </c>
      <c r="J33" s="42"/>
      <c r="K33" s="43"/>
      <c r="L33" s="43"/>
      <c r="M33" s="44">
        <f t="shared" ca="1" si="14"/>
        <v>9760072</v>
      </c>
      <c r="N33" s="61">
        <f t="shared" ca="1" si="11"/>
        <v>38799121</v>
      </c>
      <c r="Q33" s="25">
        <f t="shared" ca="1" si="3"/>
        <v>24250</v>
      </c>
      <c r="R33" s="25">
        <f t="shared" ca="1" si="4"/>
        <v>60435</v>
      </c>
      <c r="T33" s="10">
        <v>33</v>
      </c>
    </row>
    <row r="34" spans="2:20">
      <c r="B34" s="111"/>
      <c r="C34" s="36">
        <f t="shared" ca="1" si="5"/>
        <v>17</v>
      </c>
      <c r="D34" s="37">
        <f t="shared" ca="1" si="13"/>
        <v>0.01</v>
      </c>
      <c r="E34" s="38">
        <f t="shared" ca="1" si="2"/>
        <v>84685</v>
      </c>
      <c r="F34" s="39">
        <f t="shared" ca="1" si="6"/>
        <v>84685</v>
      </c>
      <c r="G34" s="40">
        <f t="shared" ca="1" si="7"/>
        <v>24199</v>
      </c>
      <c r="H34" s="40">
        <f t="shared" ca="1" si="8"/>
        <v>60486</v>
      </c>
      <c r="I34" s="41">
        <f t="shared" ca="1" si="9"/>
        <v>28978563</v>
      </c>
      <c r="J34" s="42"/>
      <c r="K34" s="43"/>
      <c r="L34" s="43"/>
      <c r="M34" s="44">
        <f t="shared" ca="1" si="14"/>
        <v>9760072</v>
      </c>
      <c r="N34" s="61">
        <f t="shared" ca="1" si="11"/>
        <v>38738635</v>
      </c>
      <c r="Q34" s="25">
        <f t="shared" ca="1" si="3"/>
        <v>24199</v>
      </c>
      <c r="R34" s="25">
        <f t="shared" ca="1" si="4"/>
        <v>60486</v>
      </c>
      <c r="T34" s="10">
        <v>34</v>
      </c>
    </row>
    <row r="35" spans="2:20">
      <c r="B35" s="111"/>
      <c r="C35" s="36">
        <f t="shared" ca="1" si="5"/>
        <v>18</v>
      </c>
      <c r="D35" s="37">
        <f t="shared" ca="1" si="13"/>
        <v>0.01</v>
      </c>
      <c r="E35" s="38">
        <f t="shared" ca="1" si="2"/>
        <v>254350</v>
      </c>
      <c r="F35" s="39">
        <f t="shared" ca="1" si="6"/>
        <v>84685</v>
      </c>
      <c r="G35" s="40">
        <f t="shared" ca="1" si="7"/>
        <v>24149</v>
      </c>
      <c r="H35" s="40">
        <f t="shared" ca="1" si="8"/>
        <v>60536</v>
      </c>
      <c r="I35" s="41">
        <f t="shared" ca="1" si="9"/>
        <v>28918027</v>
      </c>
      <c r="J35" s="46">
        <f ca="1">IF(C35="","",J29)</f>
        <v>169665</v>
      </c>
      <c r="K35" s="47">
        <f ca="1">IF(C35="","",ROUND(M29*D35/2,0))</f>
        <v>48800</v>
      </c>
      <c r="L35" s="48">
        <f ca="1">IF(C35="","",J35-K35)</f>
        <v>120865</v>
      </c>
      <c r="M35" s="44">
        <f ca="1">IF(C35="","",M29-L35)</f>
        <v>9639207</v>
      </c>
      <c r="N35" s="61">
        <f t="shared" ca="1" si="11"/>
        <v>38557234</v>
      </c>
      <c r="Q35" s="25">
        <f t="shared" ca="1" si="3"/>
        <v>72949</v>
      </c>
      <c r="R35" s="25">
        <f t="shared" ca="1" si="4"/>
        <v>181401</v>
      </c>
      <c r="T35" s="10">
        <v>35</v>
      </c>
    </row>
    <row r="36" spans="2:20">
      <c r="B36" s="111"/>
      <c r="C36" s="36">
        <f t="shared" ca="1" si="5"/>
        <v>19</v>
      </c>
      <c r="D36" s="37">
        <f t="shared" ca="1" si="13"/>
        <v>0.01</v>
      </c>
      <c r="E36" s="38">
        <f t="shared" ca="1" si="2"/>
        <v>84685</v>
      </c>
      <c r="F36" s="39">
        <f t="shared" ca="1" si="6"/>
        <v>84685</v>
      </c>
      <c r="G36" s="40">
        <f t="shared" ca="1" si="7"/>
        <v>24098</v>
      </c>
      <c r="H36" s="40">
        <f t="shared" ca="1" si="8"/>
        <v>60587</v>
      </c>
      <c r="I36" s="41">
        <f t="shared" ca="1" si="9"/>
        <v>28857440</v>
      </c>
      <c r="J36" s="42"/>
      <c r="K36" s="43"/>
      <c r="L36" s="43"/>
      <c r="M36" s="44">
        <f ca="1">IF(C36="","",M35)</f>
        <v>9639207</v>
      </c>
      <c r="N36" s="61">
        <f t="shared" ca="1" si="11"/>
        <v>38496647</v>
      </c>
      <c r="Q36" s="25">
        <f t="shared" ca="1" si="3"/>
        <v>24098</v>
      </c>
      <c r="R36" s="25">
        <f t="shared" ca="1" si="4"/>
        <v>60587</v>
      </c>
    </row>
    <row r="37" spans="2:20">
      <c r="B37" s="111"/>
      <c r="C37" s="36">
        <f t="shared" ca="1" si="5"/>
        <v>20</v>
      </c>
      <c r="D37" s="37">
        <f t="shared" ca="1" si="13"/>
        <v>0.01</v>
      </c>
      <c r="E37" s="38">
        <f t="shared" ca="1" si="2"/>
        <v>84685</v>
      </c>
      <c r="F37" s="39">
        <f t="shared" ca="1" si="6"/>
        <v>84685</v>
      </c>
      <c r="G37" s="40">
        <f t="shared" ca="1" si="7"/>
        <v>24048</v>
      </c>
      <c r="H37" s="40">
        <f t="shared" ca="1" si="8"/>
        <v>60637</v>
      </c>
      <c r="I37" s="41">
        <f t="shared" ca="1" si="9"/>
        <v>28796803</v>
      </c>
      <c r="J37" s="42"/>
      <c r="K37" s="43"/>
      <c r="L37" s="43"/>
      <c r="M37" s="44">
        <f t="shared" ref="M37:M40" ca="1" si="15">IF(C37="","",M36)</f>
        <v>9639207</v>
      </c>
      <c r="N37" s="61">
        <f t="shared" ca="1" si="11"/>
        <v>38436010</v>
      </c>
      <c r="Q37" s="25">
        <f t="shared" ca="1" si="3"/>
        <v>24048</v>
      </c>
      <c r="R37" s="25">
        <f t="shared" ca="1" si="4"/>
        <v>60637</v>
      </c>
    </row>
    <row r="38" spans="2:20">
      <c r="B38" s="111"/>
      <c r="C38" s="36">
        <f t="shared" ca="1" si="5"/>
        <v>21</v>
      </c>
      <c r="D38" s="37">
        <f t="shared" ca="1" si="13"/>
        <v>0.01</v>
      </c>
      <c r="E38" s="38">
        <f t="shared" ca="1" si="2"/>
        <v>84685</v>
      </c>
      <c r="F38" s="39">
        <f t="shared" ca="1" si="6"/>
        <v>84685</v>
      </c>
      <c r="G38" s="40">
        <f t="shared" ca="1" si="7"/>
        <v>23997</v>
      </c>
      <c r="H38" s="40">
        <f t="shared" ca="1" si="8"/>
        <v>60688</v>
      </c>
      <c r="I38" s="41">
        <f t="shared" ca="1" si="9"/>
        <v>28736115</v>
      </c>
      <c r="J38" s="42"/>
      <c r="K38" s="43"/>
      <c r="L38" s="43"/>
      <c r="M38" s="44">
        <f t="shared" ca="1" si="15"/>
        <v>9639207</v>
      </c>
      <c r="N38" s="61">
        <f t="shared" ca="1" si="11"/>
        <v>38375322</v>
      </c>
      <c r="Q38" s="25">
        <f t="shared" ca="1" si="3"/>
        <v>23997</v>
      </c>
      <c r="R38" s="25">
        <f t="shared" ca="1" si="4"/>
        <v>60688</v>
      </c>
    </row>
    <row r="39" spans="2:20">
      <c r="B39" s="111"/>
      <c r="C39" s="36">
        <f t="shared" ca="1" si="5"/>
        <v>22</v>
      </c>
      <c r="D39" s="37">
        <f t="shared" ca="1" si="13"/>
        <v>0.01</v>
      </c>
      <c r="E39" s="38">
        <f t="shared" ca="1" si="2"/>
        <v>84685</v>
      </c>
      <c r="F39" s="39">
        <f t="shared" ca="1" si="6"/>
        <v>84685</v>
      </c>
      <c r="G39" s="40">
        <f t="shared" ca="1" si="7"/>
        <v>23947</v>
      </c>
      <c r="H39" s="40">
        <f t="shared" ca="1" si="8"/>
        <v>60738</v>
      </c>
      <c r="I39" s="41">
        <f t="shared" ca="1" si="9"/>
        <v>28675377</v>
      </c>
      <c r="J39" s="42"/>
      <c r="K39" s="43"/>
      <c r="L39" s="43"/>
      <c r="M39" s="44">
        <f t="shared" ca="1" si="15"/>
        <v>9639207</v>
      </c>
      <c r="N39" s="61">
        <f t="shared" ca="1" si="11"/>
        <v>38314584</v>
      </c>
      <c r="Q39" s="25">
        <f t="shared" ca="1" si="3"/>
        <v>23947</v>
      </c>
      <c r="R39" s="25">
        <f t="shared" ca="1" si="4"/>
        <v>60738</v>
      </c>
    </row>
    <row r="40" spans="2:20">
      <c r="B40" s="111"/>
      <c r="C40" s="36">
        <f t="shared" ca="1" si="5"/>
        <v>23</v>
      </c>
      <c r="D40" s="37">
        <f ca="1">D41</f>
        <v>0.01</v>
      </c>
      <c r="E40" s="38">
        <f t="shared" ca="1" si="2"/>
        <v>84685</v>
      </c>
      <c r="F40" s="39">
        <f t="shared" ca="1" si="6"/>
        <v>84685</v>
      </c>
      <c r="G40" s="40">
        <f t="shared" ca="1" si="7"/>
        <v>23896</v>
      </c>
      <c r="H40" s="40">
        <f t="shared" ca="1" si="8"/>
        <v>60789</v>
      </c>
      <c r="I40" s="41">
        <f t="shared" ca="1" si="9"/>
        <v>28614588</v>
      </c>
      <c r="J40" s="42"/>
      <c r="K40" s="43"/>
      <c r="L40" s="43"/>
      <c r="M40" s="44">
        <f t="shared" ca="1" si="15"/>
        <v>9639207</v>
      </c>
      <c r="N40" s="61">
        <f t="shared" ca="1" si="11"/>
        <v>38253795</v>
      </c>
      <c r="Q40" s="25">
        <f t="shared" ca="1" si="3"/>
        <v>23896</v>
      </c>
      <c r="R40" s="25">
        <f t="shared" ca="1" si="4"/>
        <v>60789</v>
      </c>
    </row>
    <row r="41" spans="2:20">
      <c r="B41" s="112"/>
      <c r="C41" s="49">
        <f t="shared" ca="1" si="5"/>
        <v>24</v>
      </c>
      <c r="D41" s="50">
        <f ca="1">IF(C41="","",VLOOKUP(C41/12,$H$6:$J$12,3,TRUE))</f>
        <v>0.01</v>
      </c>
      <c r="E41" s="51">
        <f t="shared" ca="1" si="2"/>
        <v>254350</v>
      </c>
      <c r="F41" s="52">
        <f ca="1">IF(C41="","",IF($E$8*12=C41,I40+G41,F40))</f>
        <v>84685</v>
      </c>
      <c r="G41" s="53">
        <f t="shared" ref="G41" ca="1" si="16">IF(C41="","",ROUND(I40*D41/12,0))</f>
        <v>23845</v>
      </c>
      <c r="H41" s="53">
        <f ca="1">IF(C41="","",IF($E$8*12=C41,I40,F41-G41))</f>
        <v>60840</v>
      </c>
      <c r="I41" s="54">
        <f t="shared" ref="I41" ca="1" si="17">IF(C41="","",I40-H41)</f>
        <v>28553748</v>
      </c>
      <c r="J41" s="55">
        <f ca="1">IF(C41="","",IF($E$8*12=C41,M40+K41,J35))</f>
        <v>169665</v>
      </c>
      <c r="K41" s="56">
        <f ca="1">IF(C41="","",ROUND(M35*D41/2,0))</f>
        <v>48196</v>
      </c>
      <c r="L41" s="57">
        <f ca="1">IF(C41="","",IF($E$8*2=C41/6,M40,J41-K41))</f>
        <v>121469</v>
      </c>
      <c r="M41" s="58">
        <f ca="1">IF(C41="","",M35-L41)</f>
        <v>9517738</v>
      </c>
      <c r="N41" s="62">
        <f t="shared" ca="1" si="11"/>
        <v>38071486</v>
      </c>
      <c r="Q41" s="25">
        <f t="shared" ca="1" si="3"/>
        <v>72041</v>
      </c>
      <c r="R41" s="25">
        <f t="shared" ca="1" si="4"/>
        <v>182309</v>
      </c>
    </row>
    <row r="42" spans="2:20">
      <c r="B42" s="100" t="str">
        <f t="shared" ref="B42" ca="1" si="18">IF(C42="","",C53/12&amp;"年目")</f>
        <v>3年目</v>
      </c>
      <c r="C42" s="26">
        <f t="shared" ca="1" si="5"/>
        <v>25</v>
      </c>
      <c r="D42" s="27">
        <f t="shared" ref="D42:D105" ca="1" si="19">D43</f>
        <v>0.01</v>
      </c>
      <c r="E42" s="28">
        <f t="shared" ca="1" si="2"/>
        <v>84685</v>
      </c>
      <c r="F42" s="29">
        <f t="shared" ca="1" si="6"/>
        <v>84685</v>
      </c>
      <c r="G42" s="30">
        <f t="shared" ca="1" si="7"/>
        <v>23795</v>
      </c>
      <c r="H42" s="30">
        <f t="shared" ca="1" si="8"/>
        <v>60890</v>
      </c>
      <c r="I42" s="31">
        <f t="shared" ca="1" si="9"/>
        <v>28492858</v>
      </c>
      <c r="J42" s="32"/>
      <c r="K42" s="33"/>
      <c r="L42" s="33"/>
      <c r="M42" s="34">
        <f ca="1">IF(C42="","",M41)</f>
        <v>9517738</v>
      </c>
      <c r="N42" s="60">
        <f t="shared" ca="1" si="11"/>
        <v>38010596</v>
      </c>
      <c r="Q42" s="25">
        <f t="shared" ca="1" si="3"/>
        <v>23795</v>
      </c>
      <c r="R42" s="25">
        <f t="shared" ca="1" si="4"/>
        <v>60890</v>
      </c>
    </row>
    <row r="43" spans="2:20">
      <c r="B43" s="101"/>
      <c r="C43" s="36">
        <f t="shared" ca="1" si="5"/>
        <v>26</v>
      </c>
      <c r="D43" s="37">
        <f t="shared" ca="1" si="19"/>
        <v>0.01</v>
      </c>
      <c r="E43" s="38">
        <f t="shared" ca="1" si="2"/>
        <v>84685</v>
      </c>
      <c r="F43" s="39">
        <f t="shared" ca="1" si="6"/>
        <v>84685</v>
      </c>
      <c r="G43" s="40">
        <f t="shared" ca="1" si="7"/>
        <v>23744</v>
      </c>
      <c r="H43" s="40">
        <f t="shared" ca="1" si="8"/>
        <v>60941</v>
      </c>
      <c r="I43" s="41">
        <f t="shared" ca="1" si="9"/>
        <v>28431917</v>
      </c>
      <c r="J43" s="42"/>
      <c r="K43" s="43"/>
      <c r="L43" s="43"/>
      <c r="M43" s="44">
        <f t="shared" ref="M43:M46" ca="1" si="20">IF(C43="","",M42)</f>
        <v>9517738</v>
      </c>
      <c r="N43" s="61">
        <f t="shared" ca="1" si="11"/>
        <v>37949655</v>
      </c>
      <c r="Q43" s="25">
        <f t="shared" ca="1" si="3"/>
        <v>23744</v>
      </c>
      <c r="R43" s="25">
        <f t="shared" ca="1" si="4"/>
        <v>60941</v>
      </c>
    </row>
    <row r="44" spans="2:20">
      <c r="B44" s="101"/>
      <c r="C44" s="36">
        <f t="shared" ca="1" si="5"/>
        <v>27</v>
      </c>
      <c r="D44" s="37">
        <f t="shared" ca="1" si="19"/>
        <v>0.01</v>
      </c>
      <c r="E44" s="38">
        <f t="shared" ca="1" si="2"/>
        <v>84685</v>
      </c>
      <c r="F44" s="39">
        <f t="shared" ca="1" si="6"/>
        <v>84685</v>
      </c>
      <c r="G44" s="40">
        <f t="shared" ca="1" si="7"/>
        <v>23693</v>
      </c>
      <c r="H44" s="40">
        <f t="shared" ca="1" si="8"/>
        <v>60992</v>
      </c>
      <c r="I44" s="41">
        <f t="shared" ca="1" si="9"/>
        <v>28370925</v>
      </c>
      <c r="J44" s="42"/>
      <c r="K44" s="43"/>
      <c r="L44" s="43"/>
      <c r="M44" s="44">
        <f t="shared" ca="1" si="20"/>
        <v>9517738</v>
      </c>
      <c r="N44" s="61">
        <f t="shared" ca="1" si="11"/>
        <v>37888663</v>
      </c>
      <c r="Q44" s="25">
        <f t="shared" ca="1" si="3"/>
        <v>23693</v>
      </c>
      <c r="R44" s="25">
        <f t="shared" ca="1" si="4"/>
        <v>60992</v>
      </c>
    </row>
    <row r="45" spans="2:20">
      <c r="B45" s="101"/>
      <c r="C45" s="36">
        <f t="shared" ca="1" si="5"/>
        <v>28</v>
      </c>
      <c r="D45" s="37">
        <f t="shared" ca="1" si="19"/>
        <v>0.01</v>
      </c>
      <c r="E45" s="38">
        <f t="shared" ca="1" si="2"/>
        <v>84685</v>
      </c>
      <c r="F45" s="39">
        <f t="shared" ca="1" si="6"/>
        <v>84685</v>
      </c>
      <c r="G45" s="40">
        <f t="shared" ca="1" si="7"/>
        <v>23642</v>
      </c>
      <c r="H45" s="40">
        <f t="shared" ca="1" si="8"/>
        <v>61043</v>
      </c>
      <c r="I45" s="41">
        <f t="shared" ca="1" si="9"/>
        <v>28309882</v>
      </c>
      <c r="J45" s="42"/>
      <c r="K45" s="43"/>
      <c r="L45" s="43"/>
      <c r="M45" s="44">
        <f t="shared" ca="1" si="20"/>
        <v>9517738</v>
      </c>
      <c r="N45" s="61">
        <f t="shared" ca="1" si="11"/>
        <v>37827620</v>
      </c>
      <c r="Q45" s="25">
        <f t="shared" ca="1" si="3"/>
        <v>23642</v>
      </c>
      <c r="R45" s="25">
        <f t="shared" ca="1" si="4"/>
        <v>61043</v>
      </c>
    </row>
    <row r="46" spans="2:20">
      <c r="B46" s="101"/>
      <c r="C46" s="36">
        <f t="shared" ca="1" si="5"/>
        <v>29</v>
      </c>
      <c r="D46" s="37">
        <f t="shared" ca="1" si="19"/>
        <v>0.01</v>
      </c>
      <c r="E46" s="38">
        <f t="shared" ca="1" si="2"/>
        <v>84685</v>
      </c>
      <c r="F46" s="39">
        <f t="shared" ca="1" si="6"/>
        <v>84685</v>
      </c>
      <c r="G46" s="40">
        <f t="shared" ca="1" si="7"/>
        <v>23592</v>
      </c>
      <c r="H46" s="40">
        <f t="shared" ca="1" si="8"/>
        <v>61093</v>
      </c>
      <c r="I46" s="41">
        <f t="shared" ca="1" si="9"/>
        <v>28248789</v>
      </c>
      <c r="J46" s="42"/>
      <c r="K46" s="43"/>
      <c r="L46" s="43"/>
      <c r="M46" s="44">
        <f t="shared" ca="1" si="20"/>
        <v>9517738</v>
      </c>
      <c r="N46" s="61">
        <f t="shared" ca="1" si="11"/>
        <v>37766527</v>
      </c>
      <c r="Q46" s="25">
        <f t="shared" ca="1" si="3"/>
        <v>23592</v>
      </c>
      <c r="R46" s="25">
        <f t="shared" ca="1" si="4"/>
        <v>61093</v>
      </c>
    </row>
    <row r="47" spans="2:20">
      <c r="B47" s="101"/>
      <c r="C47" s="36">
        <f t="shared" ca="1" si="5"/>
        <v>30</v>
      </c>
      <c r="D47" s="37">
        <f t="shared" ca="1" si="19"/>
        <v>0.01</v>
      </c>
      <c r="E47" s="38">
        <f t="shared" ca="1" si="2"/>
        <v>254350</v>
      </c>
      <c r="F47" s="39">
        <f t="shared" ca="1" si="6"/>
        <v>84685</v>
      </c>
      <c r="G47" s="40">
        <f t="shared" ca="1" si="7"/>
        <v>23541</v>
      </c>
      <c r="H47" s="40">
        <f t="shared" ca="1" si="8"/>
        <v>61144</v>
      </c>
      <c r="I47" s="41">
        <f t="shared" ca="1" si="9"/>
        <v>28187645</v>
      </c>
      <c r="J47" s="46">
        <f ca="1">IF(C47="","",J41)</f>
        <v>169665</v>
      </c>
      <c r="K47" s="47">
        <f t="shared" ref="K47" ca="1" si="21">IF(C47="","",ROUND(M41*D47/2,0))</f>
        <v>47589</v>
      </c>
      <c r="L47" s="48">
        <f t="shared" ref="L47" ca="1" si="22">IF(C47="","",J47-K47)</f>
        <v>122076</v>
      </c>
      <c r="M47" s="44">
        <f ca="1">IF(C47="","",M41-L47)</f>
        <v>9395662</v>
      </c>
      <c r="N47" s="61">
        <f t="shared" ca="1" si="11"/>
        <v>37583307</v>
      </c>
      <c r="Q47" s="25">
        <f t="shared" ca="1" si="3"/>
        <v>71130</v>
      </c>
      <c r="R47" s="25">
        <f t="shared" ca="1" si="4"/>
        <v>183220</v>
      </c>
    </row>
    <row r="48" spans="2:20">
      <c r="B48" s="101"/>
      <c r="C48" s="36">
        <f t="shared" ca="1" si="5"/>
        <v>31</v>
      </c>
      <c r="D48" s="37">
        <f t="shared" ca="1" si="19"/>
        <v>0.01</v>
      </c>
      <c r="E48" s="38">
        <f t="shared" ca="1" si="2"/>
        <v>84685</v>
      </c>
      <c r="F48" s="39">
        <f t="shared" ca="1" si="6"/>
        <v>84685</v>
      </c>
      <c r="G48" s="40">
        <f t="shared" ca="1" si="7"/>
        <v>23490</v>
      </c>
      <c r="H48" s="40">
        <f t="shared" ca="1" si="8"/>
        <v>61195</v>
      </c>
      <c r="I48" s="41">
        <f t="shared" ca="1" si="9"/>
        <v>28126450</v>
      </c>
      <c r="J48" s="42"/>
      <c r="K48" s="43"/>
      <c r="L48" s="43"/>
      <c r="M48" s="44">
        <f ca="1">IF(C48="","",M47)</f>
        <v>9395662</v>
      </c>
      <c r="N48" s="61">
        <f t="shared" ca="1" si="11"/>
        <v>37522112</v>
      </c>
      <c r="Q48" s="25">
        <f t="shared" ca="1" si="3"/>
        <v>23490</v>
      </c>
      <c r="R48" s="25">
        <f t="shared" ca="1" si="4"/>
        <v>61195</v>
      </c>
    </row>
    <row r="49" spans="2:18">
      <c r="B49" s="101"/>
      <c r="C49" s="36">
        <f t="shared" ca="1" si="5"/>
        <v>32</v>
      </c>
      <c r="D49" s="37">
        <f t="shared" ca="1" si="19"/>
        <v>0.01</v>
      </c>
      <c r="E49" s="38">
        <f t="shared" ca="1" si="2"/>
        <v>84685</v>
      </c>
      <c r="F49" s="39">
        <f t="shared" ca="1" si="6"/>
        <v>84685</v>
      </c>
      <c r="G49" s="40">
        <f t="shared" ca="1" si="7"/>
        <v>23439</v>
      </c>
      <c r="H49" s="40">
        <f t="shared" ca="1" si="8"/>
        <v>61246</v>
      </c>
      <c r="I49" s="41">
        <f t="shared" ca="1" si="9"/>
        <v>28065204</v>
      </c>
      <c r="J49" s="42"/>
      <c r="K49" s="43"/>
      <c r="L49" s="43"/>
      <c r="M49" s="44">
        <f t="shared" ref="M49:M52" ca="1" si="23">IF(C49="","",M48)</f>
        <v>9395662</v>
      </c>
      <c r="N49" s="61">
        <f t="shared" ca="1" si="11"/>
        <v>37460866</v>
      </c>
      <c r="Q49" s="25">
        <f t="shared" ca="1" si="3"/>
        <v>23439</v>
      </c>
      <c r="R49" s="25">
        <f t="shared" ca="1" si="4"/>
        <v>61246</v>
      </c>
    </row>
    <row r="50" spans="2:18">
      <c r="B50" s="101"/>
      <c r="C50" s="36">
        <f t="shared" ca="1" si="5"/>
        <v>33</v>
      </c>
      <c r="D50" s="37">
        <f t="shared" ca="1" si="19"/>
        <v>0.01</v>
      </c>
      <c r="E50" s="38">
        <f t="shared" ca="1" si="2"/>
        <v>84685</v>
      </c>
      <c r="F50" s="39">
        <f t="shared" ca="1" si="6"/>
        <v>84685</v>
      </c>
      <c r="G50" s="40">
        <f t="shared" ca="1" si="7"/>
        <v>23388</v>
      </c>
      <c r="H50" s="40">
        <f t="shared" ca="1" si="8"/>
        <v>61297</v>
      </c>
      <c r="I50" s="41">
        <f t="shared" ca="1" si="9"/>
        <v>28003907</v>
      </c>
      <c r="J50" s="42"/>
      <c r="K50" s="43"/>
      <c r="L50" s="43"/>
      <c r="M50" s="44">
        <f t="shared" ca="1" si="23"/>
        <v>9395662</v>
      </c>
      <c r="N50" s="61">
        <f t="shared" ca="1" si="11"/>
        <v>37399569</v>
      </c>
      <c r="Q50" s="25">
        <f t="shared" ca="1" si="3"/>
        <v>23388</v>
      </c>
      <c r="R50" s="25">
        <f t="shared" ca="1" si="4"/>
        <v>61297</v>
      </c>
    </row>
    <row r="51" spans="2:18">
      <c r="B51" s="101"/>
      <c r="C51" s="36">
        <f t="shared" ca="1" si="5"/>
        <v>34</v>
      </c>
      <c r="D51" s="37">
        <f t="shared" ca="1" si="19"/>
        <v>0.01</v>
      </c>
      <c r="E51" s="38">
        <f t="shared" ca="1" si="2"/>
        <v>84685</v>
      </c>
      <c r="F51" s="39">
        <f t="shared" ca="1" si="6"/>
        <v>84685</v>
      </c>
      <c r="G51" s="40">
        <f t="shared" ca="1" si="7"/>
        <v>23337</v>
      </c>
      <c r="H51" s="40">
        <f t="shared" ca="1" si="8"/>
        <v>61348</v>
      </c>
      <c r="I51" s="41">
        <f t="shared" ca="1" si="9"/>
        <v>27942559</v>
      </c>
      <c r="J51" s="42"/>
      <c r="K51" s="43"/>
      <c r="L51" s="43"/>
      <c r="M51" s="44">
        <f t="shared" ca="1" si="23"/>
        <v>9395662</v>
      </c>
      <c r="N51" s="61">
        <f t="shared" ca="1" si="11"/>
        <v>37338221</v>
      </c>
      <c r="Q51" s="25">
        <f t="shared" ca="1" si="3"/>
        <v>23337</v>
      </c>
      <c r="R51" s="25">
        <f t="shared" ca="1" si="4"/>
        <v>61348</v>
      </c>
    </row>
    <row r="52" spans="2:18">
      <c r="B52" s="101"/>
      <c r="C52" s="36">
        <f t="shared" ca="1" si="5"/>
        <v>35</v>
      </c>
      <c r="D52" s="37">
        <f t="shared" ca="1" si="19"/>
        <v>0.01</v>
      </c>
      <c r="E52" s="38">
        <f t="shared" ca="1" si="2"/>
        <v>84685</v>
      </c>
      <c r="F52" s="39">
        <f t="shared" ca="1" si="6"/>
        <v>84685</v>
      </c>
      <c r="G52" s="40">
        <f t="shared" ca="1" si="7"/>
        <v>23285</v>
      </c>
      <c r="H52" s="40">
        <f t="shared" ca="1" si="8"/>
        <v>61400</v>
      </c>
      <c r="I52" s="41">
        <f t="shared" ca="1" si="9"/>
        <v>27881159</v>
      </c>
      <c r="J52" s="42"/>
      <c r="K52" s="43"/>
      <c r="L52" s="43"/>
      <c r="M52" s="44">
        <f t="shared" ca="1" si="23"/>
        <v>9395662</v>
      </c>
      <c r="N52" s="61">
        <f t="shared" ca="1" si="11"/>
        <v>37276821</v>
      </c>
      <c r="Q52" s="25">
        <f t="shared" ca="1" si="3"/>
        <v>23285</v>
      </c>
      <c r="R52" s="25">
        <f t="shared" ca="1" si="4"/>
        <v>61400</v>
      </c>
    </row>
    <row r="53" spans="2:18">
      <c r="B53" s="102"/>
      <c r="C53" s="49">
        <f t="shared" ca="1" si="5"/>
        <v>36</v>
      </c>
      <c r="D53" s="50">
        <f ca="1">IF(C53="","",VLOOKUP(C53/12,$H$6:$J$12,3,TRUE))</f>
        <v>0.01</v>
      </c>
      <c r="E53" s="51">
        <f t="shared" ca="1" si="2"/>
        <v>254350</v>
      </c>
      <c r="F53" s="52">
        <f ca="1">IF(C53="","",IF($E$8*12=C53,I52+G53,F52))</f>
        <v>84685</v>
      </c>
      <c r="G53" s="53">
        <f t="shared" ref="G53" ca="1" si="24">IF(C53="","",ROUND(I52*D53/12,0))</f>
        <v>23234</v>
      </c>
      <c r="H53" s="53">
        <f ca="1">IF(C53="","",IF($E$8*12=C53,I52,F53-G53))</f>
        <v>61451</v>
      </c>
      <c r="I53" s="54">
        <f t="shared" ref="I53" ca="1" si="25">IF(C53="","",I52-H53)</f>
        <v>27819708</v>
      </c>
      <c r="J53" s="55">
        <f ca="1">IF(C53="","",IF($E$8*12=C53,M52+K53,J47))</f>
        <v>169665</v>
      </c>
      <c r="K53" s="56">
        <f ca="1">IF(C53="","",ROUND(M47*D53/2,0))</f>
        <v>46978</v>
      </c>
      <c r="L53" s="57">
        <f ca="1">IF(C53="","",IF($E$8*2=C53/6,M52,J53-K53))</f>
        <v>122687</v>
      </c>
      <c r="M53" s="58">
        <f ca="1">IF(C53="","",M47-L53)</f>
        <v>9272975</v>
      </c>
      <c r="N53" s="62">
        <f t="shared" ca="1" si="11"/>
        <v>37092683</v>
      </c>
      <c r="Q53" s="25">
        <f t="shared" ca="1" si="3"/>
        <v>70212</v>
      </c>
      <c r="R53" s="25">
        <f t="shared" ca="1" si="4"/>
        <v>184138</v>
      </c>
    </row>
    <row r="54" spans="2:18">
      <c r="B54" s="100" t="str">
        <f t="shared" ref="B54" ca="1" si="26">IF(C54="","",C65/12&amp;"年目")</f>
        <v>4年目</v>
      </c>
      <c r="C54" s="26">
        <f t="shared" ca="1" si="5"/>
        <v>37</v>
      </c>
      <c r="D54" s="27">
        <f t="shared" ca="1" si="19"/>
        <v>0.01</v>
      </c>
      <c r="E54" s="28">
        <f t="shared" ca="1" si="2"/>
        <v>84685</v>
      </c>
      <c r="F54" s="29">
        <f t="shared" ca="1" si="6"/>
        <v>84685</v>
      </c>
      <c r="G54" s="30">
        <f t="shared" ca="1" si="7"/>
        <v>23183</v>
      </c>
      <c r="H54" s="30">
        <f t="shared" ca="1" si="8"/>
        <v>61502</v>
      </c>
      <c r="I54" s="31">
        <f t="shared" ca="1" si="9"/>
        <v>27758206</v>
      </c>
      <c r="J54" s="32"/>
      <c r="K54" s="33"/>
      <c r="L54" s="33"/>
      <c r="M54" s="34">
        <f ca="1">IF(C54="","",M53)</f>
        <v>9272975</v>
      </c>
      <c r="N54" s="60">
        <f t="shared" ca="1" si="11"/>
        <v>37031181</v>
      </c>
      <c r="Q54" s="25">
        <f t="shared" ca="1" si="3"/>
        <v>23183</v>
      </c>
      <c r="R54" s="25">
        <f t="shared" ca="1" si="4"/>
        <v>61502</v>
      </c>
    </row>
    <row r="55" spans="2:18">
      <c r="B55" s="101"/>
      <c r="C55" s="36">
        <f t="shared" ca="1" si="5"/>
        <v>38</v>
      </c>
      <c r="D55" s="37">
        <f t="shared" ca="1" si="19"/>
        <v>0.01</v>
      </c>
      <c r="E55" s="38">
        <f t="shared" ca="1" si="2"/>
        <v>84685</v>
      </c>
      <c r="F55" s="39">
        <f t="shared" ca="1" si="6"/>
        <v>84685</v>
      </c>
      <c r="G55" s="40">
        <f t="shared" ca="1" si="7"/>
        <v>23132</v>
      </c>
      <c r="H55" s="40">
        <f t="shared" ca="1" si="8"/>
        <v>61553</v>
      </c>
      <c r="I55" s="41">
        <f t="shared" ca="1" si="9"/>
        <v>27696653</v>
      </c>
      <c r="J55" s="42"/>
      <c r="K55" s="43"/>
      <c r="L55" s="43"/>
      <c r="M55" s="44">
        <f t="shared" ref="M55:M58" ca="1" si="27">IF(C55="","",M54)</f>
        <v>9272975</v>
      </c>
      <c r="N55" s="61">
        <f t="shared" ca="1" si="11"/>
        <v>36969628</v>
      </c>
      <c r="Q55" s="25">
        <f t="shared" ca="1" si="3"/>
        <v>23132</v>
      </c>
      <c r="R55" s="25">
        <f t="shared" ca="1" si="4"/>
        <v>61553</v>
      </c>
    </row>
    <row r="56" spans="2:18">
      <c r="B56" s="101"/>
      <c r="C56" s="36">
        <f t="shared" ca="1" si="5"/>
        <v>39</v>
      </c>
      <c r="D56" s="37">
        <f t="shared" ca="1" si="19"/>
        <v>0.01</v>
      </c>
      <c r="E56" s="38">
        <f t="shared" ca="1" si="2"/>
        <v>84685</v>
      </c>
      <c r="F56" s="39">
        <f t="shared" ca="1" si="6"/>
        <v>84685</v>
      </c>
      <c r="G56" s="40">
        <f t="shared" ca="1" si="7"/>
        <v>23081</v>
      </c>
      <c r="H56" s="40">
        <f t="shared" ca="1" si="8"/>
        <v>61604</v>
      </c>
      <c r="I56" s="41">
        <f t="shared" ca="1" si="9"/>
        <v>27635049</v>
      </c>
      <c r="J56" s="42"/>
      <c r="K56" s="43"/>
      <c r="L56" s="43"/>
      <c r="M56" s="44">
        <f t="shared" ca="1" si="27"/>
        <v>9272975</v>
      </c>
      <c r="N56" s="61">
        <f t="shared" ca="1" si="11"/>
        <v>36908024</v>
      </c>
      <c r="Q56" s="25">
        <f t="shared" ca="1" si="3"/>
        <v>23081</v>
      </c>
      <c r="R56" s="25">
        <f t="shared" ca="1" si="4"/>
        <v>61604</v>
      </c>
    </row>
    <row r="57" spans="2:18">
      <c r="B57" s="101"/>
      <c r="C57" s="36">
        <f t="shared" ca="1" si="5"/>
        <v>40</v>
      </c>
      <c r="D57" s="37">
        <f t="shared" ca="1" si="19"/>
        <v>0.01</v>
      </c>
      <c r="E57" s="38">
        <f t="shared" ca="1" si="2"/>
        <v>84685</v>
      </c>
      <c r="F57" s="39">
        <f t="shared" ca="1" si="6"/>
        <v>84685</v>
      </c>
      <c r="G57" s="40">
        <f t="shared" ca="1" si="7"/>
        <v>23029</v>
      </c>
      <c r="H57" s="40">
        <f t="shared" ca="1" si="8"/>
        <v>61656</v>
      </c>
      <c r="I57" s="41">
        <f t="shared" ca="1" si="9"/>
        <v>27573393</v>
      </c>
      <c r="J57" s="42"/>
      <c r="K57" s="43"/>
      <c r="L57" s="43"/>
      <c r="M57" s="44">
        <f t="shared" ca="1" si="27"/>
        <v>9272975</v>
      </c>
      <c r="N57" s="61">
        <f t="shared" ca="1" si="11"/>
        <v>36846368</v>
      </c>
      <c r="Q57" s="25">
        <f t="shared" ca="1" si="3"/>
        <v>23029</v>
      </c>
      <c r="R57" s="25">
        <f t="shared" ca="1" si="4"/>
        <v>61656</v>
      </c>
    </row>
    <row r="58" spans="2:18">
      <c r="B58" s="101"/>
      <c r="C58" s="36">
        <f t="shared" ca="1" si="5"/>
        <v>41</v>
      </c>
      <c r="D58" s="37">
        <f t="shared" ca="1" si="19"/>
        <v>0.01</v>
      </c>
      <c r="E58" s="38">
        <f t="shared" ca="1" si="2"/>
        <v>84685</v>
      </c>
      <c r="F58" s="39">
        <f t="shared" ca="1" si="6"/>
        <v>84685</v>
      </c>
      <c r="G58" s="40">
        <f t="shared" ca="1" si="7"/>
        <v>22978</v>
      </c>
      <c r="H58" s="40">
        <f t="shared" ca="1" si="8"/>
        <v>61707</v>
      </c>
      <c r="I58" s="41">
        <f t="shared" ca="1" si="9"/>
        <v>27511686</v>
      </c>
      <c r="J58" s="42"/>
      <c r="K58" s="43"/>
      <c r="L58" s="43"/>
      <c r="M58" s="44">
        <f t="shared" ca="1" si="27"/>
        <v>9272975</v>
      </c>
      <c r="N58" s="61">
        <f t="shared" ca="1" si="11"/>
        <v>36784661</v>
      </c>
      <c r="Q58" s="25">
        <f t="shared" ca="1" si="3"/>
        <v>22978</v>
      </c>
      <c r="R58" s="25">
        <f t="shared" ca="1" si="4"/>
        <v>61707</v>
      </c>
    </row>
    <row r="59" spans="2:18">
      <c r="B59" s="101"/>
      <c r="C59" s="36">
        <f t="shared" ca="1" si="5"/>
        <v>42</v>
      </c>
      <c r="D59" s="37">
        <f t="shared" ca="1" si="19"/>
        <v>0.01</v>
      </c>
      <c r="E59" s="38">
        <f t="shared" ca="1" si="2"/>
        <v>254350</v>
      </c>
      <c r="F59" s="39">
        <f t="shared" ca="1" si="6"/>
        <v>84685</v>
      </c>
      <c r="G59" s="40">
        <f t="shared" ca="1" si="7"/>
        <v>22926</v>
      </c>
      <c r="H59" s="40">
        <f t="shared" ca="1" si="8"/>
        <v>61759</v>
      </c>
      <c r="I59" s="41">
        <f t="shared" ca="1" si="9"/>
        <v>27449927</v>
      </c>
      <c r="J59" s="46">
        <f ca="1">IF(C59="","",J53)</f>
        <v>169665</v>
      </c>
      <c r="K59" s="47">
        <f t="shared" ref="K59" ca="1" si="28">IF(C59="","",ROUND(M53*D59/2,0))</f>
        <v>46365</v>
      </c>
      <c r="L59" s="48">
        <f t="shared" ref="L59" ca="1" si="29">IF(C59="","",J59-K59)</f>
        <v>123300</v>
      </c>
      <c r="M59" s="44">
        <f ca="1">IF(C59="","",M53-L59)</f>
        <v>9149675</v>
      </c>
      <c r="N59" s="61">
        <f t="shared" ca="1" si="11"/>
        <v>36599602</v>
      </c>
      <c r="Q59" s="25">
        <f t="shared" ca="1" si="3"/>
        <v>69291</v>
      </c>
      <c r="R59" s="25">
        <f t="shared" ca="1" si="4"/>
        <v>185059</v>
      </c>
    </row>
    <row r="60" spans="2:18">
      <c r="B60" s="101"/>
      <c r="C60" s="36">
        <f t="shared" ca="1" si="5"/>
        <v>43</v>
      </c>
      <c r="D60" s="37">
        <f t="shared" ca="1" si="19"/>
        <v>0.01</v>
      </c>
      <c r="E60" s="38">
        <f t="shared" ca="1" si="2"/>
        <v>84685</v>
      </c>
      <c r="F60" s="39">
        <f t="shared" ca="1" si="6"/>
        <v>84685</v>
      </c>
      <c r="G60" s="40">
        <f t="shared" ca="1" si="7"/>
        <v>22875</v>
      </c>
      <c r="H60" s="40">
        <f t="shared" ca="1" si="8"/>
        <v>61810</v>
      </c>
      <c r="I60" s="41">
        <f t="shared" ca="1" si="9"/>
        <v>27388117</v>
      </c>
      <c r="J60" s="42"/>
      <c r="K60" s="43"/>
      <c r="L60" s="43"/>
      <c r="M60" s="44">
        <f ca="1">IF(C60="","",M59)</f>
        <v>9149675</v>
      </c>
      <c r="N60" s="61">
        <f t="shared" ca="1" si="11"/>
        <v>36537792</v>
      </c>
      <c r="Q60" s="25">
        <f t="shared" ca="1" si="3"/>
        <v>22875</v>
      </c>
      <c r="R60" s="25">
        <f t="shared" ca="1" si="4"/>
        <v>61810</v>
      </c>
    </row>
    <row r="61" spans="2:18">
      <c r="B61" s="101"/>
      <c r="C61" s="36">
        <f t="shared" ca="1" si="5"/>
        <v>44</v>
      </c>
      <c r="D61" s="37">
        <f t="shared" ca="1" si="19"/>
        <v>0.01</v>
      </c>
      <c r="E61" s="38">
        <f t="shared" ca="1" si="2"/>
        <v>84685</v>
      </c>
      <c r="F61" s="39">
        <f t="shared" ca="1" si="6"/>
        <v>84685</v>
      </c>
      <c r="G61" s="40">
        <f t="shared" ca="1" si="7"/>
        <v>22823</v>
      </c>
      <c r="H61" s="40">
        <f t="shared" ca="1" si="8"/>
        <v>61862</v>
      </c>
      <c r="I61" s="41">
        <f t="shared" ca="1" si="9"/>
        <v>27326255</v>
      </c>
      <c r="J61" s="42"/>
      <c r="K61" s="43"/>
      <c r="L61" s="43"/>
      <c r="M61" s="44">
        <f t="shared" ref="M61:M64" ca="1" si="30">IF(C61="","",M60)</f>
        <v>9149675</v>
      </c>
      <c r="N61" s="61">
        <f t="shared" ca="1" si="11"/>
        <v>36475930</v>
      </c>
      <c r="Q61" s="25">
        <f t="shared" ca="1" si="3"/>
        <v>22823</v>
      </c>
      <c r="R61" s="25">
        <f t="shared" ca="1" si="4"/>
        <v>61862</v>
      </c>
    </row>
    <row r="62" spans="2:18">
      <c r="B62" s="101"/>
      <c r="C62" s="36">
        <f t="shared" ca="1" si="5"/>
        <v>45</v>
      </c>
      <c r="D62" s="37">
        <f t="shared" ca="1" si="19"/>
        <v>0.01</v>
      </c>
      <c r="E62" s="38">
        <f t="shared" ca="1" si="2"/>
        <v>84685</v>
      </c>
      <c r="F62" s="39">
        <f t="shared" ca="1" si="6"/>
        <v>84685</v>
      </c>
      <c r="G62" s="40">
        <f t="shared" ca="1" si="7"/>
        <v>22772</v>
      </c>
      <c r="H62" s="40">
        <f t="shared" ca="1" si="8"/>
        <v>61913</v>
      </c>
      <c r="I62" s="41">
        <f t="shared" ca="1" si="9"/>
        <v>27264342</v>
      </c>
      <c r="J62" s="42"/>
      <c r="K62" s="43"/>
      <c r="L62" s="43"/>
      <c r="M62" s="44">
        <f t="shared" ca="1" si="30"/>
        <v>9149675</v>
      </c>
      <c r="N62" s="61">
        <f t="shared" ca="1" si="11"/>
        <v>36414017</v>
      </c>
      <c r="Q62" s="25">
        <f t="shared" ca="1" si="3"/>
        <v>22772</v>
      </c>
      <c r="R62" s="25">
        <f t="shared" ca="1" si="4"/>
        <v>61913</v>
      </c>
    </row>
    <row r="63" spans="2:18">
      <c r="B63" s="101"/>
      <c r="C63" s="36">
        <f t="shared" ca="1" si="5"/>
        <v>46</v>
      </c>
      <c r="D63" s="37">
        <f t="shared" ca="1" si="19"/>
        <v>0.01</v>
      </c>
      <c r="E63" s="38">
        <f t="shared" ca="1" si="2"/>
        <v>84685</v>
      </c>
      <c r="F63" s="39">
        <f t="shared" ca="1" si="6"/>
        <v>84685</v>
      </c>
      <c r="G63" s="40">
        <f t="shared" ca="1" si="7"/>
        <v>22720</v>
      </c>
      <c r="H63" s="40">
        <f t="shared" ca="1" si="8"/>
        <v>61965</v>
      </c>
      <c r="I63" s="41">
        <f t="shared" ca="1" si="9"/>
        <v>27202377</v>
      </c>
      <c r="J63" s="42"/>
      <c r="K63" s="43"/>
      <c r="L63" s="43"/>
      <c r="M63" s="44">
        <f t="shared" ca="1" si="30"/>
        <v>9149675</v>
      </c>
      <c r="N63" s="61">
        <f t="shared" ca="1" si="11"/>
        <v>36352052</v>
      </c>
      <c r="Q63" s="25">
        <f t="shared" ca="1" si="3"/>
        <v>22720</v>
      </c>
      <c r="R63" s="25">
        <f t="shared" ca="1" si="4"/>
        <v>61965</v>
      </c>
    </row>
    <row r="64" spans="2:18">
      <c r="B64" s="101"/>
      <c r="C64" s="36">
        <f t="shared" ca="1" si="5"/>
        <v>47</v>
      </c>
      <c r="D64" s="37">
        <f t="shared" ca="1" si="19"/>
        <v>0.01</v>
      </c>
      <c r="E64" s="38">
        <f t="shared" ca="1" si="2"/>
        <v>84685</v>
      </c>
      <c r="F64" s="39">
        <f t="shared" ca="1" si="6"/>
        <v>84685</v>
      </c>
      <c r="G64" s="40">
        <f t="shared" ca="1" si="7"/>
        <v>22669</v>
      </c>
      <c r="H64" s="40">
        <f t="shared" ca="1" si="8"/>
        <v>62016</v>
      </c>
      <c r="I64" s="41">
        <f t="shared" ca="1" si="9"/>
        <v>27140361</v>
      </c>
      <c r="J64" s="42"/>
      <c r="K64" s="43"/>
      <c r="L64" s="43"/>
      <c r="M64" s="44">
        <f t="shared" ca="1" si="30"/>
        <v>9149675</v>
      </c>
      <c r="N64" s="61">
        <f t="shared" ca="1" si="11"/>
        <v>36290036</v>
      </c>
      <c r="Q64" s="25">
        <f t="shared" ca="1" si="3"/>
        <v>22669</v>
      </c>
      <c r="R64" s="25">
        <f t="shared" ca="1" si="4"/>
        <v>62016</v>
      </c>
    </row>
    <row r="65" spans="2:18">
      <c r="B65" s="102"/>
      <c r="C65" s="49">
        <f t="shared" ca="1" si="5"/>
        <v>48</v>
      </c>
      <c r="D65" s="50">
        <f ca="1">IF(C65="","",VLOOKUP(C65/12,$H$6:$J$12,3,TRUE))</f>
        <v>0.01</v>
      </c>
      <c r="E65" s="51">
        <f t="shared" ca="1" si="2"/>
        <v>254350</v>
      </c>
      <c r="F65" s="52">
        <f ca="1">IF(C65="","",IF($E$8*12=C65,I64+G65,F64))</f>
        <v>84685</v>
      </c>
      <c r="G65" s="53">
        <f t="shared" ref="G65" ca="1" si="31">IF(C65="","",ROUND(I64*D65/12,0))</f>
        <v>22617</v>
      </c>
      <c r="H65" s="53">
        <f ca="1">IF(C65="","",IF($E$8*12=C65,I64,F65-G65))</f>
        <v>62068</v>
      </c>
      <c r="I65" s="54">
        <f t="shared" ref="I65" ca="1" si="32">IF(C65="","",I64-H65)</f>
        <v>27078293</v>
      </c>
      <c r="J65" s="55">
        <f ca="1">IF(C65="","",IF($E$8*12=C65,M64+K65,J59))</f>
        <v>169665</v>
      </c>
      <c r="K65" s="56">
        <f ca="1">IF(C65="","",ROUND(M59*D65/2,0))</f>
        <v>45748</v>
      </c>
      <c r="L65" s="57">
        <f ca="1">IF(C65="","",IF($E$8*2=C65/6,M64,J65-K65))</f>
        <v>123917</v>
      </c>
      <c r="M65" s="58">
        <f ca="1">IF(C65="","",M59-L65)</f>
        <v>9025758</v>
      </c>
      <c r="N65" s="62">
        <f t="shared" ca="1" si="11"/>
        <v>36104051</v>
      </c>
      <c r="Q65" s="25">
        <f t="shared" ca="1" si="3"/>
        <v>68365</v>
      </c>
      <c r="R65" s="25">
        <f t="shared" ca="1" si="4"/>
        <v>185985</v>
      </c>
    </row>
    <row r="66" spans="2:18">
      <c r="B66" s="100" t="str">
        <f t="shared" ref="B66" ca="1" si="33">IF(C66="","",C77/12&amp;"年目")</f>
        <v>5年目</v>
      </c>
      <c r="C66" s="26">
        <f t="shared" ca="1" si="5"/>
        <v>49</v>
      </c>
      <c r="D66" s="27">
        <f t="shared" ca="1" si="19"/>
        <v>0.01</v>
      </c>
      <c r="E66" s="28">
        <f t="shared" ca="1" si="2"/>
        <v>84685</v>
      </c>
      <c r="F66" s="29">
        <f t="shared" ca="1" si="6"/>
        <v>84685</v>
      </c>
      <c r="G66" s="30">
        <f t="shared" ca="1" si="7"/>
        <v>22565</v>
      </c>
      <c r="H66" s="30">
        <f t="shared" ca="1" si="8"/>
        <v>62120</v>
      </c>
      <c r="I66" s="31">
        <f t="shared" ca="1" si="9"/>
        <v>27016173</v>
      </c>
      <c r="J66" s="32"/>
      <c r="K66" s="33"/>
      <c r="L66" s="33"/>
      <c r="M66" s="34">
        <f ca="1">IF(C66="","",M65)</f>
        <v>9025758</v>
      </c>
      <c r="N66" s="60">
        <f t="shared" ca="1" si="11"/>
        <v>36041931</v>
      </c>
      <c r="Q66" s="25">
        <f t="shared" ca="1" si="3"/>
        <v>22565</v>
      </c>
      <c r="R66" s="25">
        <f t="shared" ca="1" si="4"/>
        <v>62120</v>
      </c>
    </row>
    <row r="67" spans="2:18">
      <c r="B67" s="101"/>
      <c r="C67" s="36">
        <f t="shared" ca="1" si="5"/>
        <v>50</v>
      </c>
      <c r="D67" s="37">
        <f t="shared" ca="1" si="19"/>
        <v>0.01</v>
      </c>
      <c r="E67" s="38">
        <f t="shared" ca="1" si="2"/>
        <v>84685</v>
      </c>
      <c r="F67" s="39">
        <f t="shared" ca="1" si="6"/>
        <v>84685</v>
      </c>
      <c r="G67" s="40">
        <f t="shared" ca="1" si="7"/>
        <v>22513</v>
      </c>
      <c r="H67" s="40">
        <f t="shared" ca="1" si="8"/>
        <v>62172</v>
      </c>
      <c r="I67" s="41">
        <f t="shared" ca="1" si="9"/>
        <v>26954001</v>
      </c>
      <c r="J67" s="42"/>
      <c r="K67" s="43"/>
      <c r="L67" s="43"/>
      <c r="M67" s="44">
        <f t="shared" ref="M67:M70" ca="1" si="34">IF(C67="","",M66)</f>
        <v>9025758</v>
      </c>
      <c r="N67" s="61">
        <f t="shared" ca="1" si="11"/>
        <v>35979759</v>
      </c>
      <c r="Q67" s="25">
        <f t="shared" ca="1" si="3"/>
        <v>22513</v>
      </c>
      <c r="R67" s="25">
        <f t="shared" ca="1" si="4"/>
        <v>62172</v>
      </c>
    </row>
    <row r="68" spans="2:18">
      <c r="B68" s="101"/>
      <c r="C68" s="36">
        <f t="shared" ca="1" si="5"/>
        <v>51</v>
      </c>
      <c r="D68" s="37">
        <f t="shared" ca="1" si="19"/>
        <v>0.01</v>
      </c>
      <c r="E68" s="38">
        <f t="shared" ca="1" si="2"/>
        <v>84685</v>
      </c>
      <c r="F68" s="39">
        <f t="shared" ca="1" si="6"/>
        <v>84685</v>
      </c>
      <c r="G68" s="40">
        <f t="shared" ca="1" si="7"/>
        <v>22462</v>
      </c>
      <c r="H68" s="40">
        <f t="shared" ca="1" si="8"/>
        <v>62223</v>
      </c>
      <c r="I68" s="41">
        <f t="shared" ca="1" si="9"/>
        <v>26891778</v>
      </c>
      <c r="J68" s="42"/>
      <c r="K68" s="43"/>
      <c r="L68" s="43"/>
      <c r="M68" s="44">
        <f t="shared" ca="1" si="34"/>
        <v>9025758</v>
      </c>
      <c r="N68" s="61">
        <f t="shared" ca="1" si="11"/>
        <v>35917536</v>
      </c>
      <c r="Q68" s="25">
        <f t="shared" ca="1" si="3"/>
        <v>22462</v>
      </c>
      <c r="R68" s="25">
        <f t="shared" ca="1" si="4"/>
        <v>62223</v>
      </c>
    </row>
    <row r="69" spans="2:18">
      <c r="B69" s="101"/>
      <c r="C69" s="36">
        <f t="shared" ca="1" si="5"/>
        <v>52</v>
      </c>
      <c r="D69" s="37">
        <f t="shared" ca="1" si="19"/>
        <v>0.01</v>
      </c>
      <c r="E69" s="38">
        <f t="shared" ca="1" si="2"/>
        <v>84685</v>
      </c>
      <c r="F69" s="39">
        <f t="shared" ca="1" si="6"/>
        <v>84685</v>
      </c>
      <c r="G69" s="40">
        <f t="shared" ca="1" si="7"/>
        <v>22410</v>
      </c>
      <c r="H69" s="40">
        <f t="shared" ca="1" si="8"/>
        <v>62275</v>
      </c>
      <c r="I69" s="41">
        <f t="shared" ca="1" si="9"/>
        <v>26829503</v>
      </c>
      <c r="J69" s="42"/>
      <c r="K69" s="43"/>
      <c r="L69" s="43"/>
      <c r="M69" s="44">
        <f t="shared" ca="1" si="34"/>
        <v>9025758</v>
      </c>
      <c r="N69" s="61">
        <f t="shared" ca="1" si="11"/>
        <v>35855261</v>
      </c>
      <c r="Q69" s="25">
        <f t="shared" ca="1" si="3"/>
        <v>22410</v>
      </c>
      <c r="R69" s="25">
        <f t="shared" ca="1" si="4"/>
        <v>62275</v>
      </c>
    </row>
    <row r="70" spans="2:18">
      <c r="B70" s="101"/>
      <c r="C70" s="36">
        <f t="shared" ca="1" si="5"/>
        <v>53</v>
      </c>
      <c r="D70" s="37">
        <f t="shared" ca="1" si="19"/>
        <v>0.01</v>
      </c>
      <c r="E70" s="38">
        <f t="shared" ca="1" si="2"/>
        <v>84685</v>
      </c>
      <c r="F70" s="39">
        <f t="shared" ca="1" si="6"/>
        <v>84685</v>
      </c>
      <c r="G70" s="40">
        <f t="shared" ca="1" si="7"/>
        <v>22358</v>
      </c>
      <c r="H70" s="40">
        <f t="shared" ca="1" si="8"/>
        <v>62327</v>
      </c>
      <c r="I70" s="41">
        <f t="shared" ca="1" si="9"/>
        <v>26767176</v>
      </c>
      <c r="J70" s="42"/>
      <c r="K70" s="43"/>
      <c r="L70" s="43"/>
      <c r="M70" s="44">
        <f t="shared" ca="1" si="34"/>
        <v>9025758</v>
      </c>
      <c r="N70" s="61">
        <f t="shared" ca="1" si="11"/>
        <v>35792934</v>
      </c>
      <c r="Q70" s="25">
        <f t="shared" ca="1" si="3"/>
        <v>22358</v>
      </c>
      <c r="R70" s="25">
        <f t="shared" ca="1" si="4"/>
        <v>62327</v>
      </c>
    </row>
    <row r="71" spans="2:18">
      <c r="B71" s="101"/>
      <c r="C71" s="36">
        <f t="shared" ca="1" si="5"/>
        <v>54</v>
      </c>
      <c r="D71" s="37">
        <f t="shared" ca="1" si="19"/>
        <v>0.01</v>
      </c>
      <c r="E71" s="38">
        <f t="shared" ca="1" si="2"/>
        <v>254350</v>
      </c>
      <c r="F71" s="39">
        <f t="shared" ca="1" si="6"/>
        <v>84685</v>
      </c>
      <c r="G71" s="40">
        <f t="shared" ca="1" si="7"/>
        <v>22306</v>
      </c>
      <c r="H71" s="40">
        <f t="shared" ca="1" si="8"/>
        <v>62379</v>
      </c>
      <c r="I71" s="41">
        <f t="shared" ca="1" si="9"/>
        <v>26704797</v>
      </c>
      <c r="J71" s="46">
        <f ca="1">IF(C71="","",J65)</f>
        <v>169665</v>
      </c>
      <c r="K71" s="47">
        <f t="shared" ref="K71" ca="1" si="35">IF(C71="","",ROUND(M65*D71/2,0))</f>
        <v>45129</v>
      </c>
      <c r="L71" s="48">
        <f t="shared" ref="L71" ca="1" si="36">IF(C71="","",J71-K71)</f>
        <v>124536</v>
      </c>
      <c r="M71" s="44">
        <f ca="1">IF(C71="","",M65-L71)</f>
        <v>8901222</v>
      </c>
      <c r="N71" s="61">
        <f t="shared" ca="1" si="11"/>
        <v>35606019</v>
      </c>
      <c r="Q71" s="25">
        <f t="shared" ca="1" si="3"/>
        <v>67435</v>
      </c>
      <c r="R71" s="25">
        <f t="shared" ca="1" si="4"/>
        <v>186915</v>
      </c>
    </row>
    <row r="72" spans="2:18">
      <c r="B72" s="101"/>
      <c r="C72" s="36">
        <f t="shared" ca="1" si="5"/>
        <v>55</v>
      </c>
      <c r="D72" s="37">
        <f t="shared" ca="1" si="19"/>
        <v>0.01</v>
      </c>
      <c r="E72" s="38">
        <f t="shared" ca="1" si="2"/>
        <v>84685</v>
      </c>
      <c r="F72" s="39">
        <f t="shared" ca="1" si="6"/>
        <v>84685</v>
      </c>
      <c r="G72" s="40">
        <f t="shared" ca="1" si="7"/>
        <v>22254</v>
      </c>
      <c r="H72" s="40">
        <f t="shared" ca="1" si="8"/>
        <v>62431</v>
      </c>
      <c r="I72" s="41">
        <f t="shared" ca="1" si="9"/>
        <v>26642366</v>
      </c>
      <c r="J72" s="42"/>
      <c r="K72" s="43"/>
      <c r="L72" s="43"/>
      <c r="M72" s="44">
        <f ca="1">IF(C72="","",M71)</f>
        <v>8901222</v>
      </c>
      <c r="N72" s="61">
        <f t="shared" ca="1" si="11"/>
        <v>35543588</v>
      </c>
      <c r="Q72" s="25">
        <f t="shared" ca="1" si="3"/>
        <v>22254</v>
      </c>
      <c r="R72" s="25">
        <f t="shared" ca="1" si="4"/>
        <v>62431</v>
      </c>
    </row>
    <row r="73" spans="2:18">
      <c r="B73" s="101"/>
      <c r="C73" s="36">
        <f t="shared" ca="1" si="5"/>
        <v>56</v>
      </c>
      <c r="D73" s="37">
        <f t="shared" ca="1" si="19"/>
        <v>0.01</v>
      </c>
      <c r="E73" s="38">
        <f t="shared" ca="1" si="2"/>
        <v>84685</v>
      </c>
      <c r="F73" s="39">
        <f t="shared" ca="1" si="6"/>
        <v>84685</v>
      </c>
      <c r="G73" s="40">
        <f t="shared" ca="1" si="7"/>
        <v>22202</v>
      </c>
      <c r="H73" s="40">
        <f t="shared" ca="1" si="8"/>
        <v>62483</v>
      </c>
      <c r="I73" s="41">
        <f t="shared" ca="1" si="9"/>
        <v>26579883</v>
      </c>
      <c r="J73" s="42"/>
      <c r="K73" s="43"/>
      <c r="L73" s="43"/>
      <c r="M73" s="44">
        <f t="shared" ref="M73:M76" ca="1" si="37">IF(C73="","",M72)</f>
        <v>8901222</v>
      </c>
      <c r="N73" s="61">
        <f t="shared" ca="1" si="11"/>
        <v>35481105</v>
      </c>
      <c r="Q73" s="25">
        <f t="shared" ca="1" si="3"/>
        <v>22202</v>
      </c>
      <c r="R73" s="25">
        <f t="shared" ca="1" si="4"/>
        <v>62483</v>
      </c>
    </row>
    <row r="74" spans="2:18">
      <c r="B74" s="101"/>
      <c r="C74" s="36">
        <f t="shared" ca="1" si="5"/>
        <v>57</v>
      </c>
      <c r="D74" s="37">
        <f t="shared" ca="1" si="19"/>
        <v>0.01</v>
      </c>
      <c r="E74" s="38">
        <f t="shared" ca="1" si="2"/>
        <v>84685</v>
      </c>
      <c r="F74" s="39">
        <f t="shared" ca="1" si="6"/>
        <v>84685</v>
      </c>
      <c r="G74" s="40">
        <f t="shared" ca="1" si="7"/>
        <v>22150</v>
      </c>
      <c r="H74" s="40">
        <f t="shared" ca="1" si="8"/>
        <v>62535</v>
      </c>
      <c r="I74" s="41">
        <f t="shared" ca="1" si="9"/>
        <v>26517348</v>
      </c>
      <c r="J74" s="42"/>
      <c r="K74" s="43"/>
      <c r="L74" s="43"/>
      <c r="M74" s="44">
        <f t="shared" ca="1" si="37"/>
        <v>8901222</v>
      </c>
      <c r="N74" s="61">
        <f t="shared" ca="1" si="11"/>
        <v>35418570</v>
      </c>
      <c r="Q74" s="25">
        <f t="shared" ca="1" si="3"/>
        <v>22150</v>
      </c>
      <c r="R74" s="25">
        <f t="shared" ca="1" si="4"/>
        <v>62535</v>
      </c>
    </row>
    <row r="75" spans="2:18">
      <c r="B75" s="101"/>
      <c r="C75" s="36">
        <f t="shared" ca="1" si="5"/>
        <v>58</v>
      </c>
      <c r="D75" s="37">
        <f t="shared" ca="1" si="19"/>
        <v>0.01</v>
      </c>
      <c r="E75" s="38">
        <f t="shared" ca="1" si="2"/>
        <v>84685</v>
      </c>
      <c r="F75" s="39">
        <f t="shared" ca="1" si="6"/>
        <v>84685</v>
      </c>
      <c r="G75" s="40">
        <f t="shared" ca="1" si="7"/>
        <v>22098</v>
      </c>
      <c r="H75" s="40">
        <f t="shared" ca="1" si="8"/>
        <v>62587</v>
      </c>
      <c r="I75" s="41">
        <f t="shared" ca="1" si="9"/>
        <v>26454761</v>
      </c>
      <c r="J75" s="42"/>
      <c r="K75" s="43"/>
      <c r="L75" s="43"/>
      <c r="M75" s="44">
        <f t="shared" ca="1" si="37"/>
        <v>8901222</v>
      </c>
      <c r="N75" s="61">
        <f t="shared" ca="1" si="11"/>
        <v>35355983</v>
      </c>
      <c r="Q75" s="25">
        <f t="shared" ca="1" si="3"/>
        <v>22098</v>
      </c>
      <c r="R75" s="25">
        <f t="shared" ca="1" si="4"/>
        <v>62587</v>
      </c>
    </row>
    <row r="76" spans="2:18">
      <c r="B76" s="101"/>
      <c r="C76" s="36">
        <f t="shared" ca="1" si="5"/>
        <v>59</v>
      </c>
      <c r="D76" s="37">
        <f t="shared" ca="1" si="19"/>
        <v>0.01</v>
      </c>
      <c r="E76" s="38">
        <f t="shared" ca="1" si="2"/>
        <v>84685</v>
      </c>
      <c r="F76" s="39">
        <f t="shared" ca="1" si="6"/>
        <v>84685</v>
      </c>
      <c r="G76" s="40">
        <f t="shared" ca="1" si="7"/>
        <v>22046</v>
      </c>
      <c r="H76" s="40">
        <f t="shared" ca="1" si="8"/>
        <v>62639</v>
      </c>
      <c r="I76" s="41">
        <f t="shared" ca="1" si="9"/>
        <v>26392122</v>
      </c>
      <c r="J76" s="42"/>
      <c r="K76" s="43"/>
      <c r="L76" s="43"/>
      <c r="M76" s="44">
        <f t="shared" ca="1" si="37"/>
        <v>8901222</v>
      </c>
      <c r="N76" s="61">
        <f t="shared" ca="1" si="11"/>
        <v>35293344</v>
      </c>
      <c r="Q76" s="25">
        <f t="shared" ca="1" si="3"/>
        <v>22046</v>
      </c>
      <c r="R76" s="25">
        <f t="shared" ca="1" si="4"/>
        <v>62639</v>
      </c>
    </row>
    <row r="77" spans="2:18">
      <c r="B77" s="102"/>
      <c r="C77" s="49">
        <f t="shared" ca="1" si="5"/>
        <v>60</v>
      </c>
      <c r="D77" s="50">
        <f ca="1">IF(C77="","",VLOOKUP(C77/12,$H$6:$J$12,3,TRUE))</f>
        <v>0.01</v>
      </c>
      <c r="E77" s="51">
        <f t="shared" ca="1" si="2"/>
        <v>254350</v>
      </c>
      <c r="F77" s="52">
        <f ca="1">IF(C77="","",IF($E$8*12=C77,I76+G77,F76))</f>
        <v>84685</v>
      </c>
      <c r="G77" s="53">
        <f t="shared" ref="G77" ca="1" si="38">IF(C77="","",ROUND(I76*D77/12,0))</f>
        <v>21993</v>
      </c>
      <c r="H77" s="53">
        <f ca="1">IF(C77="","",IF($E$8*12=C77,I76,F77-G77))</f>
        <v>62692</v>
      </c>
      <c r="I77" s="54">
        <f t="shared" ref="I77" ca="1" si="39">IF(C77="","",I76-H77)</f>
        <v>26329430</v>
      </c>
      <c r="J77" s="55">
        <f ca="1">IF(C77="","",IF($E$8*12=C77,M76+K77,J71))</f>
        <v>169665</v>
      </c>
      <c r="K77" s="56">
        <f ca="1">IF(C77="","",ROUND(M71*D77/2,0))</f>
        <v>44506</v>
      </c>
      <c r="L77" s="57">
        <f ca="1">IF(C77="","",IF($E$8*2=C77/6,M76,J77-K77))</f>
        <v>125159</v>
      </c>
      <c r="M77" s="58">
        <f ca="1">IF(C77="","",M71-L77)</f>
        <v>8776063</v>
      </c>
      <c r="N77" s="62">
        <f t="shared" ca="1" si="11"/>
        <v>35105493</v>
      </c>
      <c r="Q77" s="25">
        <f t="shared" ca="1" si="3"/>
        <v>66499</v>
      </c>
      <c r="R77" s="25">
        <f t="shared" ca="1" si="4"/>
        <v>187851</v>
      </c>
    </row>
    <row r="78" spans="2:18">
      <c r="B78" s="100" t="str">
        <f t="shared" ref="B78" ca="1" si="40">IF(C78="","",C89/12&amp;"年目")</f>
        <v>6年目</v>
      </c>
      <c r="C78" s="26">
        <f t="shared" ca="1" si="5"/>
        <v>61</v>
      </c>
      <c r="D78" s="27">
        <f t="shared" ca="1" si="19"/>
        <v>1.4999999999999999E-2</v>
      </c>
      <c r="E78" s="28">
        <f ca="1">IF(C78="","",F78+J78)</f>
        <v>90868</v>
      </c>
      <c r="F78" s="29">
        <f ca="1">IF(C78="","",ROUNDDOWN(-PMT(D78/12,$E$8*12-C77,I77),0))</f>
        <v>90868</v>
      </c>
      <c r="G78" s="30">
        <f ca="1">IF(C78="","",ROUND(I77*D78/12,0))</f>
        <v>32912</v>
      </c>
      <c r="H78" s="30">
        <f ca="1">IF(C78="","",F78-G78)</f>
        <v>57956</v>
      </c>
      <c r="I78" s="31">
        <f ca="1">IF(C78="","",I77-H78)</f>
        <v>26271474</v>
      </c>
      <c r="J78" s="32"/>
      <c r="K78" s="33"/>
      <c r="L78" s="33"/>
      <c r="M78" s="34">
        <f ca="1">IF(C78="","",M77)</f>
        <v>8776063</v>
      </c>
      <c r="N78" s="35">
        <f t="shared" ca="1" si="11"/>
        <v>35047537</v>
      </c>
      <c r="Q78" s="25">
        <f t="shared" ca="1" si="3"/>
        <v>32912</v>
      </c>
      <c r="R78" s="25">
        <f t="shared" ca="1" si="4"/>
        <v>57956</v>
      </c>
    </row>
    <row r="79" spans="2:18">
      <c r="B79" s="101"/>
      <c r="C79" s="36">
        <f t="shared" ca="1" si="5"/>
        <v>62</v>
      </c>
      <c r="D79" s="37">
        <f t="shared" ca="1" si="19"/>
        <v>1.4999999999999999E-2</v>
      </c>
      <c r="E79" s="38">
        <f t="shared" ref="E79:E137" ca="1" si="41">IF(C79="","",F79+J79)</f>
        <v>90868</v>
      </c>
      <c r="F79" s="39">
        <f ca="1">IF(C79="","",F78)</f>
        <v>90868</v>
      </c>
      <c r="G79" s="40">
        <f ca="1">IF(C79="","",ROUND(I78*D79/12,0))</f>
        <v>32839</v>
      </c>
      <c r="H79" s="40">
        <f ca="1">IF(C79="","",F79-G79)</f>
        <v>58029</v>
      </c>
      <c r="I79" s="41">
        <f ca="1">IF(C79="","",I78-H79)</f>
        <v>26213445</v>
      </c>
      <c r="J79" s="42"/>
      <c r="K79" s="43"/>
      <c r="L79" s="43"/>
      <c r="M79" s="44">
        <f t="shared" ref="M79:M82" ca="1" si="42">IF(C79="","",M78)</f>
        <v>8776063</v>
      </c>
      <c r="N79" s="45">
        <f t="shared" ca="1" si="11"/>
        <v>34989508</v>
      </c>
      <c r="Q79" s="25">
        <f t="shared" ca="1" si="3"/>
        <v>32839</v>
      </c>
      <c r="R79" s="25">
        <f t="shared" ca="1" si="4"/>
        <v>58029</v>
      </c>
    </row>
    <row r="80" spans="2:18">
      <c r="B80" s="101"/>
      <c r="C80" s="36">
        <f t="shared" ca="1" si="5"/>
        <v>63</v>
      </c>
      <c r="D80" s="37">
        <f t="shared" ca="1" si="19"/>
        <v>1.4999999999999999E-2</v>
      </c>
      <c r="E80" s="38">
        <f t="shared" ca="1" si="41"/>
        <v>90868</v>
      </c>
      <c r="F80" s="39">
        <f t="shared" ref="F80:F136" ca="1" si="43">IF(C80="","",F79)</f>
        <v>90868</v>
      </c>
      <c r="G80" s="40">
        <f t="shared" ref="G80:G137" ca="1" si="44">IF(C80="","",ROUND(I79*D80/12,0))</f>
        <v>32767</v>
      </c>
      <c r="H80" s="40">
        <f t="shared" ref="H80:H136" ca="1" si="45">IF(C80="","",F80-G80)</f>
        <v>58101</v>
      </c>
      <c r="I80" s="41">
        <f t="shared" ref="I80:I137" ca="1" si="46">IF(C80="","",I79-H80)</f>
        <v>26155344</v>
      </c>
      <c r="J80" s="42"/>
      <c r="K80" s="43"/>
      <c r="L80" s="43"/>
      <c r="M80" s="44">
        <f t="shared" ca="1" si="42"/>
        <v>8776063</v>
      </c>
      <c r="N80" s="45">
        <f t="shared" ca="1" si="11"/>
        <v>34931407</v>
      </c>
      <c r="Q80" s="25">
        <f t="shared" ca="1" si="3"/>
        <v>32767</v>
      </c>
      <c r="R80" s="25">
        <f t="shared" ca="1" si="4"/>
        <v>58101</v>
      </c>
    </row>
    <row r="81" spans="2:18">
      <c r="B81" s="101"/>
      <c r="C81" s="36">
        <f t="shared" ca="1" si="5"/>
        <v>64</v>
      </c>
      <c r="D81" s="37">
        <f t="shared" ca="1" si="19"/>
        <v>1.4999999999999999E-2</v>
      </c>
      <c r="E81" s="38">
        <f t="shared" ca="1" si="41"/>
        <v>90868</v>
      </c>
      <c r="F81" s="39">
        <f t="shared" ca="1" si="43"/>
        <v>90868</v>
      </c>
      <c r="G81" s="40">
        <f t="shared" ca="1" si="44"/>
        <v>32694</v>
      </c>
      <c r="H81" s="40">
        <f t="shared" ca="1" si="45"/>
        <v>58174</v>
      </c>
      <c r="I81" s="41">
        <f t="shared" ca="1" si="46"/>
        <v>26097170</v>
      </c>
      <c r="J81" s="42"/>
      <c r="K81" s="43"/>
      <c r="L81" s="43"/>
      <c r="M81" s="44">
        <f t="shared" ca="1" si="42"/>
        <v>8776063</v>
      </c>
      <c r="N81" s="45">
        <f t="shared" ca="1" si="11"/>
        <v>34873233</v>
      </c>
      <c r="Q81" s="25">
        <f t="shared" ca="1" si="3"/>
        <v>32694</v>
      </c>
      <c r="R81" s="25">
        <f t="shared" ca="1" si="4"/>
        <v>58174</v>
      </c>
    </row>
    <row r="82" spans="2:18">
      <c r="B82" s="101"/>
      <c r="C82" s="36">
        <f t="shared" ca="1" si="5"/>
        <v>65</v>
      </c>
      <c r="D82" s="37">
        <f t="shared" ca="1" si="19"/>
        <v>1.4999999999999999E-2</v>
      </c>
      <c r="E82" s="38">
        <f t="shared" ca="1" si="41"/>
        <v>90868</v>
      </c>
      <c r="F82" s="39">
        <f t="shared" ca="1" si="43"/>
        <v>90868</v>
      </c>
      <c r="G82" s="40">
        <f t="shared" ca="1" si="44"/>
        <v>32621</v>
      </c>
      <c r="H82" s="40">
        <f t="shared" ca="1" si="45"/>
        <v>58247</v>
      </c>
      <c r="I82" s="41">
        <f t="shared" ca="1" si="46"/>
        <v>26038923</v>
      </c>
      <c r="J82" s="42"/>
      <c r="K82" s="43"/>
      <c r="L82" s="43"/>
      <c r="M82" s="44">
        <f t="shared" ca="1" si="42"/>
        <v>8776063</v>
      </c>
      <c r="N82" s="45">
        <f t="shared" ca="1" si="11"/>
        <v>34814986</v>
      </c>
      <c r="Q82" s="25">
        <f t="shared" ca="1" si="3"/>
        <v>32621</v>
      </c>
      <c r="R82" s="25">
        <f t="shared" ca="1" si="4"/>
        <v>58247</v>
      </c>
    </row>
    <row r="83" spans="2:18">
      <c r="B83" s="101"/>
      <c r="C83" s="36">
        <f t="shared" ref="C83:C146" ca="1" si="47">IF(C82="","",IF($E$8*12&lt;C82+1,"",C82+1))</f>
        <v>66</v>
      </c>
      <c r="D83" s="37">
        <f t="shared" ca="1" si="19"/>
        <v>1.4999999999999999E-2</v>
      </c>
      <c r="E83" s="38">
        <f t="shared" ca="1" si="41"/>
        <v>273044</v>
      </c>
      <c r="F83" s="39">
        <f t="shared" ca="1" si="43"/>
        <v>90868</v>
      </c>
      <c r="G83" s="40">
        <f t="shared" ca="1" si="44"/>
        <v>32549</v>
      </c>
      <c r="H83" s="40">
        <f t="shared" ca="1" si="45"/>
        <v>58319</v>
      </c>
      <c r="I83" s="41">
        <f t="shared" ca="1" si="46"/>
        <v>25980604</v>
      </c>
      <c r="J83" s="46">
        <f ca="1">IF(C83="","",ROUNDDOWN(-PMT(D83/2,($E$8-C77/12)*2,M77),0))</f>
        <v>182176</v>
      </c>
      <c r="K83" s="47">
        <f t="shared" ref="K83" ca="1" si="48">IF(C83="","",ROUND(M77*D83/2,0))</f>
        <v>65820</v>
      </c>
      <c r="L83" s="48">
        <f t="shared" ref="L83" ca="1" si="49">IF(C83="","",J83-K83)</f>
        <v>116356</v>
      </c>
      <c r="M83" s="44">
        <f ca="1">IF(C83="","",M77-L83)</f>
        <v>8659707</v>
      </c>
      <c r="N83" s="45">
        <f t="shared" ca="1" si="11"/>
        <v>34640311</v>
      </c>
      <c r="Q83" s="25">
        <f t="shared" ref="Q83:Q146" ca="1" si="50">IF(C83="","",G83+K83)</f>
        <v>98369</v>
      </c>
      <c r="R83" s="25">
        <f t="shared" ref="R83:R146" ca="1" si="51">IF(C83="","",H83+L83)</f>
        <v>174675</v>
      </c>
    </row>
    <row r="84" spans="2:18">
      <c r="B84" s="101"/>
      <c r="C84" s="36">
        <f t="shared" ca="1" si="47"/>
        <v>67</v>
      </c>
      <c r="D84" s="37">
        <f t="shared" ca="1" si="19"/>
        <v>1.4999999999999999E-2</v>
      </c>
      <c r="E84" s="38">
        <f t="shared" ca="1" si="41"/>
        <v>90868</v>
      </c>
      <c r="F84" s="39">
        <f t="shared" ca="1" si="43"/>
        <v>90868</v>
      </c>
      <c r="G84" s="40">
        <f t="shared" ca="1" si="44"/>
        <v>32476</v>
      </c>
      <c r="H84" s="40">
        <f t="shared" ca="1" si="45"/>
        <v>58392</v>
      </c>
      <c r="I84" s="41">
        <f t="shared" ca="1" si="46"/>
        <v>25922212</v>
      </c>
      <c r="J84" s="42"/>
      <c r="K84" s="43"/>
      <c r="L84" s="43"/>
      <c r="M84" s="44">
        <f ca="1">IF(C84="","",M83)</f>
        <v>8659707</v>
      </c>
      <c r="N84" s="45">
        <f t="shared" ca="1" si="11"/>
        <v>34581919</v>
      </c>
      <c r="Q84" s="25">
        <f t="shared" ca="1" si="50"/>
        <v>32476</v>
      </c>
      <c r="R84" s="25">
        <f t="shared" ca="1" si="51"/>
        <v>58392</v>
      </c>
    </row>
    <row r="85" spans="2:18">
      <c r="B85" s="101"/>
      <c r="C85" s="36">
        <f t="shared" ca="1" si="47"/>
        <v>68</v>
      </c>
      <c r="D85" s="37">
        <f t="shared" ca="1" si="19"/>
        <v>1.4999999999999999E-2</v>
      </c>
      <c r="E85" s="38">
        <f t="shared" ca="1" si="41"/>
        <v>90868</v>
      </c>
      <c r="F85" s="39">
        <f t="shared" ca="1" si="43"/>
        <v>90868</v>
      </c>
      <c r="G85" s="40">
        <f t="shared" ca="1" si="44"/>
        <v>32403</v>
      </c>
      <c r="H85" s="40">
        <f t="shared" ca="1" si="45"/>
        <v>58465</v>
      </c>
      <c r="I85" s="41">
        <f t="shared" ca="1" si="46"/>
        <v>25863747</v>
      </c>
      <c r="J85" s="42"/>
      <c r="K85" s="43"/>
      <c r="L85" s="43"/>
      <c r="M85" s="44">
        <f t="shared" ref="M85:M88" ca="1" si="52">IF(C85="","",M84)</f>
        <v>8659707</v>
      </c>
      <c r="N85" s="45">
        <f t="shared" ca="1" si="11"/>
        <v>34523454</v>
      </c>
      <c r="Q85" s="25">
        <f t="shared" ca="1" si="50"/>
        <v>32403</v>
      </c>
      <c r="R85" s="25">
        <f t="shared" ca="1" si="51"/>
        <v>58465</v>
      </c>
    </row>
    <row r="86" spans="2:18">
      <c r="B86" s="101"/>
      <c r="C86" s="36">
        <f t="shared" ca="1" si="47"/>
        <v>69</v>
      </c>
      <c r="D86" s="37">
        <f t="shared" ca="1" si="19"/>
        <v>1.4999999999999999E-2</v>
      </c>
      <c r="E86" s="38">
        <f t="shared" ca="1" si="41"/>
        <v>90868</v>
      </c>
      <c r="F86" s="39">
        <f t="shared" ca="1" si="43"/>
        <v>90868</v>
      </c>
      <c r="G86" s="40">
        <f t="shared" ca="1" si="44"/>
        <v>32330</v>
      </c>
      <c r="H86" s="40">
        <f t="shared" ca="1" si="45"/>
        <v>58538</v>
      </c>
      <c r="I86" s="41">
        <f t="shared" ca="1" si="46"/>
        <v>25805209</v>
      </c>
      <c r="J86" s="42"/>
      <c r="K86" s="43"/>
      <c r="L86" s="43"/>
      <c r="M86" s="44">
        <f t="shared" ca="1" si="52"/>
        <v>8659707</v>
      </c>
      <c r="N86" s="45">
        <f t="shared" ca="1" si="11"/>
        <v>34464916</v>
      </c>
      <c r="Q86" s="25">
        <f t="shared" ca="1" si="50"/>
        <v>32330</v>
      </c>
      <c r="R86" s="25">
        <f t="shared" ca="1" si="51"/>
        <v>58538</v>
      </c>
    </row>
    <row r="87" spans="2:18">
      <c r="B87" s="101"/>
      <c r="C87" s="36">
        <f t="shared" ca="1" si="47"/>
        <v>70</v>
      </c>
      <c r="D87" s="37">
        <f t="shared" ca="1" si="19"/>
        <v>1.4999999999999999E-2</v>
      </c>
      <c r="E87" s="38">
        <f t="shared" ca="1" si="41"/>
        <v>90868</v>
      </c>
      <c r="F87" s="39">
        <f t="shared" ca="1" si="43"/>
        <v>90868</v>
      </c>
      <c r="G87" s="40">
        <f t="shared" ca="1" si="44"/>
        <v>32257</v>
      </c>
      <c r="H87" s="40">
        <f t="shared" ca="1" si="45"/>
        <v>58611</v>
      </c>
      <c r="I87" s="41">
        <f t="shared" ca="1" si="46"/>
        <v>25746598</v>
      </c>
      <c r="J87" s="42"/>
      <c r="K87" s="43"/>
      <c r="L87" s="43"/>
      <c r="M87" s="44">
        <f t="shared" ca="1" si="52"/>
        <v>8659707</v>
      </c>
      <c r="N87" s="45">
        <f t="shared" ca="1" si="11"/>
        <v>34406305</v>
      </c>
      <c r="Q87" s="25">
        <f t="shared" ca="1" si="50"/>
        <v>32257</v>
      </c>
      <c r="R87" s="25">
        <f t="shared" ca="1" si="51"/>
        <v>58611</v>
      </c>
    </row>
    <row r="88" spans="2:18">
      <c r="B88" s="101"/>
      <c r="C88" s="36">
        <f t="shared" ca="1" si="47"/>
        <v>71</v>
      </c>
      <c r="D88" s="37">
        <f t="shared" ca="1" si="19"/>
        <v>1.4999999999999999E-2</v>
      </c>
      <c r="E88" s="38">
        <f t="shared" ca="1" si="41"/>
        <v>90868</v>
      </c>
      <c r="F88" s="39">
        <f t="shared" ca="1" si="43"/>
        <v>90868</v>
      </c>
      <c r="G88" s="40">
        <f t="shared" ca="1" si="44"/>
        <v>32183</v>
      </c>
      <c r="H88" s="40">
        <f t="shared" ca="1" si="45"/>
        <v>58685</v>
      </c>
      <c r="I88" s="41">
        <f t="shared" ca="1" si="46"/>
        <v>25687913</v>
      </c>
      <c r="J88" s="42"/>
      <c r="K88" s="43"/>
      <c r="L88" s="43"/>
      <c r="M88" s="44">
        <f t="shared" ca="1" si="52"/>
        <v>8659707</v>
      </c>
      <c r="N88" s="45">
        <f t="shared" ref="N88:N147" ca="1" si="53">IF(C88="","",I88+M88)</f>
        <v>34347620</v>
      </c>
      <c r="Q88" s="25">
        <f t="shared" ca="1" si="50"/>
        <v>32183</v>
      </c>
      <c r="R88" s="25">
        <f t="shared" ca="1" si="51"/>
        <v>58685</v>
      </c>
    </row>
    <row r="89" spans="2:18">
      <c r="B89" s="102"/>
      <c r="C89" s="49">
        <f t="shared" ca="1" si="47"/>
        <v>72</v>
      </c>
      <c r="D89" s="50">
        <f ca="1">IF(C89="","",VLOOKUP(C89/12,$H$6:$J$12,3,TRUE))</f>
        <v>1.4999999999999999E-2</v>
      </c>
      <c r="E89" s="51">
        <f t="shared" ca="1" si="41"/>
        <v>273044</v>
      </c>
      <c r="F89" s="52">
        <f ca="1">IF(C89="","",IF($E$8*12=C89,I88+G89,F88))</f>
        <v>90868</v>
      </c>
      <c r="G89" s="53">
        <f t="shared" ca="1" si="44"/>
        <v>32110</v>
      </c>
      <c r="H89" s="53">
        <f ca="1">IF(C89="","",IF($E$8*12=C89,I88,F89-G89))</f>
        <v>58758</v>
      </c>
      <c r="I89" s="54">
        <f t="shared" ca="1" si="46"/>
        <v>25629155</v>
      </c>
      <c r="J89" s="55">
        <f ca="1">IF(C89="","",IF($E$8*12=C89,M88+K89,J83))</f>
        <v>182176</v>
      </c>
      <c r="K89" s="56">
        <f ca="1">IF(C89="","",ROUND(M83*D89/2,0))</f>
        <v>64948</v>
      </c>
      <c r="L89" s="57">
        <f ca="1">IF(C89="","",IF($E$8*2=C89/6,M88,J89-K89))</f>
        <v>117228</v>
      </c>
      <c r="M89" s="58">
        <f ca="1">IF(C89="","",M83-L89)</f>
        <v>8542479</v>
      </c>
      <c r="N89" s="59">
        <f t="shared" ca="1" si="53"/>
        <v>34171634</v>
      </c>
      <c r="Q89" s="25">
        <f t="shared" ca="1" si="50"/>
        <v>97058</v>
      </c>
      <c r="R89" s="25">
        <f t="shared" ca="1" si="51"/>
        <v>175986</v>
      </c>
    </row>
    <row r="90" spans="2:18">
      <c r="B90" s="100" t="str">
        <f t="shared" ref="B90" ca="1" si="54">IF(C90="","",C101/12&amp;"年目")</f>
        <v>7年目</v>
      </c>
      <c r="C90" s="26">
        <f t="shared" ca="1" si="47"/>
        <v>73</v>
      </c>
      <c r="D90" s="27">
        <f t="shared" ca="1" si="19"/>
        <v>1.4999999999999999E-2</v>
      </c>
      <c r="E90" s="28">
        <f t="shared" ca="1" si="41"/>
        <v>90868</v>
      </c>
      <c r="F90" s="29">
        <f t="shared" ca="1" si="43"/>
        <v>90868</v>
      </c>
      <c r="G90" s="30">
        <f t="shared" ca="1" si="44"/>
        <v>32036</v>
      </c>
      <c r="H90" s="30">
        <f t="shared" ca="1" si="45"/>
        <v>58832</v>
      </c>
      <c r="I90" s="31">
        <f t="shared" ca="1" si="46"/>
        <v>25570323</v>
      </c>
      <c r="J90" s="32"/>
      <c r="K90" s="33"/>
      <c r="L90" s="33"/>
      <c r="M90" s="34">
        <f ca="1">IF(C90="","",M89)</f>
        <v>8542479</v>
      </c>
      <c r="N90" s="35">
        <f t="shared" ca="1" si="53"/>
        <v>34112802</v>
      </c>
      <c r="Q90" s="25">
        <f t="shared" ca="1" si="50"/>
        <v>32036</v>
      </c>
      <c r="R90" s="25">
        <f t="shared" ca="1" si="51"/>
        <v>58832</v>
      </c>
    </row>
    <row r="91" spans="2:18">
      <c r="B91" s="101"/>
      <c r="C91" s="36">
        <f t="shared" ca="1" si="47"/>
        <v>74</v>
      </c>
      <c r="D91" s="37">
        <f t="shared" ca="1" si="19"/>
        <v>1.4999999999999999E-2</v>
      </c>
      <c r="E91" s="38">
        <f t="shared" ca="1" si="41"/>
        <v>90868</v>
      </c>
      <c r="F91" s="39">
        <f t="shared" ca="1" si="43"/>
        <v>90868</v>
      </c>
      <c r="G91" s="40">
        <f t="shared" ca="1" si="44"/>
        <v>31963</v>
      </c>
      <c r="H91" s="40">
        <f t="shared" ca="1" si="45"/>
        <v>58905</v>
      </c>
      <c r="I91" s="41">
        <f t="shared" ca="1" si="46"/>
        <v>25511418</v>
      </c>
      <c r="J91" s="42"/>
      <c r="K91" s="43"/>
      <c r="L91" s="43"/>
      <c r="M91" s="44">
        <f t="shared" ref="M91:M94" ca="1" si="55">IF(C91="","",M90)</f>
        <v>8542479</v>
      </c>
      <c r="N91" s="45">
        <f t="shared" ca="1" si="53"/>
        <v>34053897</v>
      </c>
      <c r="Q91" s="25">
        <f t="shared" ca="1" si="50"/>
        <v>31963</v>
      </c>
      <c r="R91" s="25">
        <f t="shared" ca="1" si="51"/>
        <v>58905</v>
      </c>
    </row>
    <row r="92" spans="2:18">
      <c r="B92" s="101"/>
      <c r="C92" s="36">
        <f t="shared" ca="1" si="47"/>
        <v>75</v>
      </c>
      <c r="D92" s="37">
        <f t="shared" ca="1" si="19"/>
        <v>1.4999999999999999E-2</v>
      </c>
      <c r="E92" s="38">
        <f t="shared" ca="1" si="41"/>
        <v>90868</v>
      </c>
      <c r="F92" s="39">
        <f t="shared" ca="1" si="43"/>
        <v>90868</v>
      </c>
      <c r="G92" s="40">
        <f t="shared" ca="1" si="44"/>
        <v>31889</v>
      </c>
      <c r="H92" s="40">
        <f t="shared" ca="1" si="45"/>
        <v>58979</v>
      </c>
      <c r="I92" s="41">
        <f t="shared" ca="1" si="46"/>
        <v>25452439</v>
      </c>
      <c r="J92" s="42"/>
      <c r="K92" s="43"/>
      <c r="L92" s="43"/>
      <c r="M92" s="44">
        <f t="shared" ca="1" si="55"/>
        <v>8542479</v>
      </c>
      <c r="N92" s="45">
        <f t="shared" ca="1" si="53"/>
        <v>33994918</v>
      </c>
      <c r="Q92" s="25">
        <f t="shared" ca="1" si="50"/>
        <v>31889</v>
      </c>
      <c r="R92" s="25">
        <f t="shared" ca="1" si="51"/>
        <v>58979</v>
      </c>
    </row>
    <row r="93" spans="2:18">
      <c r="B93" s="101"/>
      <c r="C93" s="36">
        <f t="shared" ca="1" si="47"/>
        <v>76</v>
      </c>
      <c r="D93" s="37">
        <f t="shared" ca="1" si="19"/>
        <v>1.4999999999999999E-2</v>
      </c>
      <c r="E93" s="38">
        <f t="shared" ca="1" si="41"/>
        <v>90868</v>
      </c>
      <c r="F93" s="39">
        <f t="shared" ca="1" si="43"/>
        <v>90868</v>
      </c>
      <c r="G93" s="40">
        <f t="shared" ca="1" si="44"/>
        <v>31816</v>
      </c>
      <c r="H93" s="40">
        <f t="shared" ca="1" si="45"/>
        <v>59052</v>
      </c>
      <c r="I93" s="41">
        <f t="shared" ca="1" si="46"/>
        <v>25393387</v>
      </c>
      <c r="J93" s="42"/>
      <c r="K93" s="43"/>
      <c r="L93" s="43"/>
      <c r="M93" s="44">
        <f t="shared" ca="1" si="55"/>
        <v>8542479</v>
      </c>
      <c r="N93" s="45">
        <f t="shared" ca="1" si="53"/>
        <v>33935866</v>
      </c>
      <c r="Q93" s="25">
        <f t="shared" ca="1" si="50"/>
        <v>31816</v>
      </c>
      <c r="R93" s="25">
        <f t="shared" ca="1" si="51"/>
        <v>59052</v>
      </c>
    </row>
    <row r="94" spans="2:18">
      <c r="B94" s="101"/>
      <c r="C94" s="36">
        <f t="shared" ca="1" si="47"/>
        <v>77</v>
      </c>
      <c r="D94" s="37">
        <f t="shared" ca="1" si="19"/>
        <v>1.4999999999999999E-2</v>
      </c>
      <c r="E94" s="38">
        <f t="shared" ca="1" si="41"/>
        <v>90868</v>
      </c>
      <c r="F94" s="39">
        <f t="shared" ca="1" si="43"/>
        <v>90868</v>
      </c>
      <c r="G94" s="40">
        <f t="shared" ca="1" si="44"/>
        <v>31742</v>
      </c>
      <c r="H94" s="40">
        <f t="shared" ca="1" si="45"/>
        <v>59126</v>
      </c>
      <c r="I94" s="41">
        <f t="shared" ca="1" si="46"/>
        <v>25334261</v>
      </c>
      <c r="J94" s="42"/>
      <c r="K94" s="43"/>
      <c r="L94" s="43"/>
      <c r="M94" s="44">
        <f t="shared" ca="1" si="55"/>
        <v>8542479</v>
      </c>
      <c r="N94" s="45">
        <f t="shared" ca="1" si="53"/>
        <v>33876740</v>
      </c>
      <c r="Q94" s="25">
        <f t="shared" ca="1" si="50"/>
        <v>31742</v>
      </c>
      <c r="R94" s="25">
        <f t="shared" ca="1" si="51"/>
        <v>59126</v>
      </c>
    </row>
    <row r="95" spans="2:18">
      <c r="B95" s="101"/>
      <c r="C95" s="36">
        <f t="shared" ca="1" si="47"/>
        <v>78</v>
      </c>
      <c r="D95" s="37">
        <f t="shared" ca="1" si="19"/>
        <v>1.4999999999999999E-2</v>
      </c>
      <c r="E95" s="38">
        <f t="shared" ca="1" si="41"/>
        <v>273044</v>
      </c>
      <c r="F95" s="39">
        <f t="shared" ca="1" si="43"/>
        <v>90868</v>
      </c>
      <c r="G95" s="40">
        <f t="shared" ca="1" si="44"/>
        <v>31668</v>
      </c>
      <c r="H95" s="40">
        <f t="shared" ca="1" si="45"/>
        <v>59200</v>
      </c>
      <c r="I95" s="41">
        <f t="shared" ca="1" si="46"/>
        <v>25275061</v>
      </c>
      <c r="J95" s="46">
        <f ca="1">IF(C95="","",J89)</f>
        <v>182176</v>
      </c>
      <c r="K95" s="47">
        <f t="shared" ref="K95" ca="1" si="56">IF(C95="","",ROUND(M89*D95/2,0))</f>
        <v>64069</v>
      </c>
      <c r="L95" s="48">
        <f t="shared" ref="L95" ca="1" si="57">IF(C95="","",J95-K95)</f>
        <v>118107</v>
      </c>
      <c r="M95" s="44">
        <f ca="1">IF(C95="","",M89-L95)</f>
        <v>8424372</v>
      </c>
      <c r="N95" s="45">
        <f t="shared" ca="1" si="53"/>
        <v>33699433</v>
      </c>
      <c r="Q95" s="25">
        <f t="shared" ca="1" si="50"/>
        <v>95737</v>
      </c>
      <c r="R95" s="25">
        <f t="shared" ca="1" si="51"/>
        <v>177307</v>
      </c>
    </row>
    <row r="96" spans="2:18">
      <c r="B96" s="101"/>
      <c r="C96" s="36">
        <f t="shared" ca="1" si="47"/>
        <v>79</v>
      </c>
      <c r="D96" s="37">
        <f t="shared" ca="1" si="19"/>
        <v>1.4999999999999999E-2</v>
      </c>
      <c r="E96" s="38">
        <f t="shared" ca="1" si="41"/>
        <v>90868</v>
      </c>
      <c r="F96" s="39">
        <f t="shared" ca="1" si="43"/>
        <v>90868</v>
      </c>
      <c r="G96" s="40">
        <f t="shared" ca="1" si="44"/>
        <v>31594</v>
      </c>
      <c r="H96" s="40">
        <f t="shared" ca="1" si="45"/>
        <v>59274</v>
      </c>
      <c r="I96" s="41">
        <f t="shared" ca="1" si="46"/>
        <v>25215787</v>
      </c>
      <c r="J96" s="42"/>
      <c r="K96" s="43"/>
      <c r="L96" s="43"/>
      <c r="M96" s="44">
        <f ca="1">IF(C96="","",M95)</f>
        <v>8424372</v>
      </c>
      <c r="N96" s="45">
        <f t="shared" ca="1" si="53"/>
        <v>33640159</v>
      </c>
      <c r="Q96" s="25">
        <f t="shared" ca="1" si="50"/>
        <v>31594</v>
      </c>
      <c r="R96" s="25">
        <f t="shared" ca="1" si="51"/>
        <v>59274</v>
      </c>
    </row>
    <row r="97" spans="2:18">
      <c r="B97" s="101"/>
      <c r="C97" s="36">
        <f t="shared" ca="1" si="47"/>
        <v>80</v>
      </c>
      <c r="D97" s="37">
        <f t="shared" ca="1" si="19"/>
        <v>1.4999999999999999E-2</v>
      </c>
      <c r="E97" s="38">
        <f t="shared" ca="1" si="41"/>
        <v>90868</v>
      </c>
      <c r="F97" s="39">
        <f t="shared" ca="1" si="43"/>
        <v>90868</v>
      </c>
      <c r="G97" s="40">
        <f t="shared" ca="1" si="44"/>
        <v>31520</v>
      </c>
      <c r="H97" s="40">
        <f t="shared" ca="1" si="45"/>
        <v>59348</v>
      </c>
      <c r="I97" s="41">
        <f t="shared" ca="1" si="46"/>
        <v>25156439</v>
      </c>
      <c r="J97" s="42"/>
      <c r="K97" s="43"/>
      <c r="L97" s="43"/>
      <c r="M97" s="44">
        <f t="shared" ref="M97:M100" ca="1" si="58">IF(C97="","",M96)</f>
        <v>8424372</v>
      </c>
      <c r="N97" s="45">
        <f t="shared" ca="1" si="53"/>
        <v>33580811</v>
      </c>
      <c r="Q97" s="25">
        <f t="shared" ca="1" si="50"/>
        <v>31520</v>
      </c>
      <c r="R97" s="25">
        <f t="shared" ca="1" si="51"/>
        <v>59348</v>
      </c>
    </row>
    <row r="98" spans="2:18">
      <c r="B98" s="101"/>
      <c r="C98" s="36">
        <f t="shared" ca="1" si="47"/>
        <v>81</v>
      </c>
      <c r="D98" s="37">
        <f t="shared" ca="1" si="19"/>
        <v>1.4999999999999999E-2</v>
      </c>
      <c r="E98" s="38">
        <f t="shared" ca="1" si="41"/>
        <v>90868</v>
      </c>
      <c r="F98" s="39">
        <f t="shared" ca="1" si="43"/>
        <v>90868</v>
      </c>
      <c r="G98" s="40">
        <f t="shared" ca="1" si="44"/>
        <v>31446</v>
      </c>
      <c r="H98" s="40">
        <f t="shared" ca="1" si="45"/>
        <v>59422</v>
      </c>
      <c r="I98" s="41">
        <f t="shared" ca="1" si="46"/>
        <v>25097017</v>
      </c>
      <c r="J98" s="42"/>
      <c r="K98" s="43"/>
      <c r="L98" s="43"/>
      <c r="M98" s="44">
        <f t="shared" ca="1" si="58"/>
        <v>8424372</v>
      </c>
      <c r="N98" s="45">
        <f t="shared" ca="1" si="53"/>
        <v>33521389</v>
      </c>
      <c r="Q98" s="25">
        <f t="shared" ca="1" si="50"/>
        <v>31446</v>
      </c>
      <c r="R98" s="25">
        <f t="shared" ca="1" si="51"/>
        <v>59422</v>
      </c>
    </row>
    <row r="99" spans="2:18">
      <c r="B99" s="101"/>
      <c r="C99" s="36">
        <f t="shared" ca="1" si="47"/>
        <v>82</v>
      </c>
      <c r="D99" s="37">
        <f t="shared" ca="1" si="19"/>
        <v>1.4999999999999999E-2</v>
      </c>
      <c r="E99" s="38">
        <f t="shared" ca="1" si="41"/>
        <v>90868</v>
      </c>
      <c r="F99" s="39">
        <f t="shared" ca="1" si="43"/>
        <v>90868</v>
      </c>
      <c r="G99" s="40">
        <f t="shared" ca="1" si="44"/>
        <v>31371</v>
      </c>
      <c r="H99" s="40">
        <f t="shared" ca="1" si="45"/>
        <v>59497</v>
      </c>
      <c r="I99" s="41">
        <f t="shared" ca="1" si="46"/>
        <v>25037520</v>
      </c>
      <c r="J99" s="42"/>
      <c r="K99" s="43"/>
      <c r="L99" s="43"/>
      <c r="M99" s="44">
        <f t="shared" ca="1" si="58"/>
        <v>8424372</v>
      </c>
      <c r="N99" s="45">
        <f t="shared" ca="1" si="53"/>
        <v>33461892</v>
      </c>
      <c r="Q99" s="25">
        <f t="shared" ca="1" si="50"/>
        <v>31371</v>
      </c>
      <c r="R99" s="25">
        <f t="shared" ca="1" si="51"/>
        <v>59497</v>
      </c>
    </row>
    <row r="100" spans="2:18">
      <c r="B100" s="101"/>
      <c r="C100" s="36">
        <f t="shared" ca="1" si="47"/>
        <v>83</v>
      </c>
      <c r="D100" s="37">
        <f t="shared" ca="1" si="19"/>
        <v>1.4999999999999999E-2</v>
      </c>
      <c r="E100" s="38">
        <f t="shared" ca="1" si="41"/>
        <v>90868</v>
      </c>
      <c r="F100" s="39">
        <f t="shared" ca="1" si="43"/>
        <v>90868</v>
      </c>
      <c r="G100" s="40">
        <f t="shared" ca="1" si="44"/>
        <v>31297</v>
      </c>
      <c r="H100" s="40">
        <f t="shared" ca="1" si="45"/>
        <v>59571</v>
      </c>
      <c r="I100" s="41">
        <f t="shared" ca="1" si="46"/>
        <v>24977949</v>
      </c>
      <c r="J100" s="42"/>
      <c r="K100" s="43"/>
      <c r="L100" s="43"/>
      <c r="M100" s="44">
        <f t="shared" ca="1" si="58"/>
        <v>8424372</v>
      </c>
      <c r="N100" s="45">
        <f t="shared" ca="1" si="53"/>
        <v>33402321</v>
      </c>
      <c r="Q100" s="25">
        <f t="shared" ca="1" si="50"/>
        <v>31297</v>
      </c>
      <c r="R100" s="25">
        <f t="shared" ca="1" si="51"/>
        <v>59571</v>
      </c>
    </row>
    <row r="101" spans="2:18">
      <c r="B101" s="102"/>
      <c r="C101" s="49">
        <f t="shared" ca="1" si="47"/>
        <v>84</v>
      </c>
      <c r="D101" s="50">
        <f ca="1">IF(C101="","",VLOOKUP(C101/12,$H$6:$J$12,3,TRUE))</f>
        <v>1.4999999999999999E-2</v>
      </c>
      <c r="E101" s="51">
        <f t="shared" ca="1" si="41"/>
        <v>273044</v>
      </c>
      <c r="F101" s="52">
        <f ca="1">IF(C101="","",IF($E$8*12=C101,I100+G101,F100))</f>
        <v>90868</v>
      </c>
      <c r="G101" s="53">
        <f t="shared" ca="1" si="44"/>
        <v>31222</v>
      </c>
      <c r="H101" s="53">
        <f ca="1">IF(C101="","",IF($E$8*12=C101,I100,F101-G101))</f>
        <v>59646</v>
      </c>
      <c r="I101" s="54">
        <f t="shared" ca="1" si="46"/>
        <v>24918303</v>
      </c>
      <c r="J101" s="55">
        <f ca="1">IF(C101="","",IF($E$8*12=C101,M100+K101,J95))</f>
        <v>182176</v>
      </c>
      <c r="K101" s="56">
        <f ca="1">IF(C101="","",ROUND(M95*D101/2,0))</f>
        <v>63183</v>
      </c>
      <c r="L101" s="57">
        <f ca="1">IF(C101="","",IF($E$8*2=C101/6,M100,J101-K101))</f>
        <v>118993</v>
      </c>
      <c r="M101" s="58">
        <f ca="1">IF(C101="","",M95-L101)</f>
        <v>8305379</v>
      </c>
      <c r="N101" s="59">
        <f t="shared" ca="1" si="53"/>
        <v>33223682</v>
      </c>
      <c r="Q101" s="25">
        <f t="shared" ca="1" si="50"/>
        <v>94405</v>
      </c>
      <c r="R101" s="25">
        <f t="shared" ca="1" si="51"/>
        <v>178639</v>
      </c>
    </row>
    <row r="102" spans="2:18">
      <c r="B102" s="100" t="str">
        <f t="shared" ref="B102" ca="1" si="59">IF(C102="","",C113/12&amp;"年目")</f>
        <v>8年目</v>
      </c>
      <c r="C102" s="26">
        <f t="shared" ca="1" si="47"/>
        <v>85</v>
      </c>
      <c r="D102" s="27">
        <f t="shared" ca="1" si="19"/>
        <v>1.4999999999999999E-2</v>
      </c>
      <c r="E102" s="28">
        <f t="shared" ca="1" si="41"/>
        <v>90868</v>
      </c>
      <c r="F102" s="29">
        <f t="shared" ca="1" si="43"/>
        <v>90868</v>
      </c>
      <c r="G102" s="30">
        <f t="shared" ca="1" si="44"/>
        <v>31148</v>
      </c>
      <c r="H102" s="30">
        <f t="shared" ca="1" si="45"/>
        <v>59720</v>
      </c>
      <c r="I102" s="31">
        <f t="shared" ca="1" si="46"/>
        <v>24858583</v>
      </c>
      <c r="J102" s="32"/>
      <c r="K102" s="33"/>
      <c r="L102" s="33"/>
      <c r="M102" s="34">
        <f ca="1">IF(C102="","",M101)</f>
        <v>8305379</v>
      </c>
      <c r="N102" s="35">
        <f t="shared" ca="1" si="53"/>
        <v>33163962</v>
      </c>
      <c r="Q102" s="25">
        <f t="shared" ca="1" si="50"/>
        <v>31148</v>
      </c>
      <c r="R102" s="25">
        <f t="shared" ca="1" si="51"/>
        <v>59720</v>
      </c>
    </row>
    <row r="103" spans="2:18">
      <c r="B103" s="101"/>
      <c r="C103" s="36">
        <f t="shared" ca="1" si="47"/>
        <v>86</v>
      </c>
      <c r="D103" s="37">
        <f t="shared" ca="1" si="19"/>
        <v>1.4999999999999999E-2</v>
      </c>
      <c r="E103" s="38">
        <f t="shared" ca="1" si="41"/>
        <v>90868</v>
      </c>
      <c r="F103" s="39">
        <f t="shared" ca="1" si="43"/>
        <v>90868</v>
      </c>
      <c r="G103" s="40">
        <f t="shared" ca="1" si="44"/>
        <v>31073</v>
      </c>
      <c r="H103" s="40">
        <f t="shared" ca="1" si="45"/>
        <v>59795</v>
      </c>
      <c r="I103" s="41">
        <f t="shared" ca="1" si="46"/>
        <v>24798788</v>
      </c>
      <c r="J103" s="42"/>
      <c r="K103" s="43"/>
      <c r="L103" s="43"/>
      <c r="M103" s="44">
        <f t="shared" ref="M103:M106" ca="1" si="60">IF(C103="","",M102)</f>
        <v>8305379</v>
      </c>
      <c r="N103" s="45">
        <f t="shared" ca="1" si="53"/>
        <v>33104167</v>
      </c>
      <c r="Q103" s="25">
        <f t="shared" ca="1" si="50"/>
        <v>31073</v>
      </c>
      <c r="R103" s="25">
        <f t="shared" ca="1" si="51"/>
        <v>59795</v>
      </c>
    </row>
    <row r="104" spans="2:18">
      <c r="B104" s="101"/>
      <c r="C104" s="36">
        <f t="shared" ca="1" si="47"/>
        <v>87</v>
      </c>
      <c r="D104" s="37">
        <f t="shared" ca="1" si="19"/>
        <v>1.4999999999999999E-2</v>
      </c>
      <c r="E104" s="38">
        <f t="shared" ca="1" si="41"/>
        <v>90868</v>
      </c>
      <c r="F104" s="39">
        <f t="shared" ca="1" si="43"/>
        <v>90868</v>
      </c>
      <c r="G104" s="40">
        <f t="shared" ca="1" si="44"/>
        <v>30998</v>
      </c>
      <c r="H104" s="40">
        <f t="shared" ca="1" si="45"/>
        <v>59870</v>
      </c>
      <c r="I104" s="41">
        <f t="shared" ca="1" si="46"/>
        <v>24738918</v>
      </c>
      <c r="J104" s="42"/>
      <c r="K104" s="43"/>
      <c r="L104" s="43"/>
      <c r="M104" s="44">
        <f t="shared" ca="1" si="60"/>
        <v>8305379</v>
      </c>
      <c r="N104" s="45">
        <f t="shared" ca="1" si="53"/>
        <v>33044297</v>
      </c>
      <c r="Q104" s="25">
        <f t="shared" ca="1" si="50"/>
        <v>30998</v>
      </c>
      <c r="R104" s="25">
        <f t="shared" ca="1" si="51"/>
        <v>59870</v>
      </c>
    </row>
    <row r="105" spans="2:18">
      <c r="B105" s="101"/>
      <c r="C105" s="36">
        <f t="shared" ca="1" si="47"/>
        <v>88</v>
      </c>
      <c r="D105" s="37">
        <f t="shared" ca="1" si="19"/>
        <v>1.4999999999999999E-2</v>
      </c>
      <c r="E105" s="38">
        <f t="shared" ca="1" si="41"/>
        <v>90868</v>
      </c>
      <c r="F105" s="39">
        <f t="shared" ca="1" si="43"/>
        <v>90868</v>
      </c>
      <c r="G105" s="40">
        <f t="shared" ca="1" si="44"/>
        <v>30924</v>
      </c>
      <c r="H105" s="40">
        <f t="shared" ca="1" si="45"/>
        <v>59944</v>
      </c>
      <c r="I105" s="41">
        <f t="shared" ca="1" si="46"/>
        <v>24678974</v>
      </c>
      <c r="J105" s="42"/>
      <c r="K105" s="43"/>
      <c r="L105" s="43"/>
      <c r="M105" s="44">
        <f t="shared" ca="1" si="60"/>
        <v>8305379</v>
      </c>
      <c r="N105" s="45">
        <f t="shared" ca="1" si="53"/>
        <v>32984353</v>
      </c>
      <c r="Q105" s="25">
        <f t="shared" ca="1" si="50"/>
        <v>30924</v>
      </c>
      <c r="R105" s="25">
        <f t="shared" ca="1" si="51"/>
        <v>59944</v>
      </c>
    </row>
    <row r="106" spans="2:18">
      <c r="B106" s="101"/>
      <c r="C106" s="36">
        <f t="shared" ca="1" si="47"/>
        <v>89</v>
      </c>
      <c r="D106" s="37">
        <f t="shared" ref="D106:D136" ca="1" si="61">D107</f>
        <v>1.4999999999999999E-2</v>
      </c>
      <c r="E106" s="38">
        <f t="shared" ca="1" si="41"/>
        <v>90868</v>
      </c>
      <c r="F106" s="39">
        <f t="shared" ca="1" si="43"/>
        <v>90868</v>
      </c>
      <c r="G106" s="40">
        <f t="shared" ca="1" si="44"/>
        <v>30849</v>
      </c>
      <c r="H106" s="40">
        <f t="shared" ca="1" si="45"/>
        <v>60019</v>
      </c>
      <c r="I106" s="41">
        <f t="shared" ca="1" si="46"/>
        <v>24618955</v>
      </c>
      <c r="J106" s="42"/>
      <c r="K106" s="43"/>
      <c r="L106" s="43"/>
      <c r="M106" s="44">
        <f t="shared" ca="1" si="60"/>
        <v>8305379</v>
      </c>
      <c r="N106" s="45">
        <f t="shared" ca="1" si="53"/>
        <v>32924334</v>
      </c>
      <c r="Q106" s="25">
        <f t="shared" ca="1" si="50"/>
        <v>30849</v>
      </c>
      <c r="R106" s="25">
        <f t="shared" ca="1" si="51"/>
        <v>60019</v>
      </c>
    </row>
    <row r="107" spans="2:18">
      <c r="B107" s="101"/>
      <c r="C107" s="36">
        <f t="shared" ca="1" si="47"/>
        <v>90</v>
      </c>
      <c r="D107" s="37">
        <f t="shared" ca="1" si="61"/>
        <v>1.4999999999999999E-2</v>
      </c>
      <c r="E107" s="38">
        <f t="shared" ca="1" si="41"/>
        <v>273044</v>
      </c>
      <c r="F107" s="39">
        <f t="shared" ca="1" si="43"/>
        <v>90868</v>
      </c>
      <c r="G107" s="40">
        <f t="shared" ca="1" si="44"/>
        <v>30774</v>
      </c>
      <c r="H107" s="40">
        <f t="shared" ca="1" si="45"/>
        <v>60094</v>
      </c>
      <c r="I107" s="41">
        <f t="shared" ca="1" si="46"/>
        <v>24558861</v>
      </c>
      <c r="J107" s="46">
        <f ca="1">IF(C107="","",J101)</f>
        <v>182176</v>
      </c>
      <c r="K107" s="47">
        <f t="shared" ref="K107" ca="1" si="62">IF(C107="","",ROUND(M101*D107/2,0))</f>
        <v>62290</v>
      </c>
      <c r="L107" s="48">
        <f t="shared" ref="L107" ca="1" si="63">IF(C107="","",J107-K107)</f>
        <v>119886</v>
      </c>
      <c r="M107" s="44">
        <f ca="1">IF(C107="","",M101-L107)</f>
        <v>8185493</v>
      </c>
      <c r="N107" s="45">
        <f t="shared" ca="1" si="53"/>
        <v>32744354</v>
      </c>
      <c r="Q107" s="25">
        <f t="shared" ca="1" si="50"/>
        <v>93064</v>
      </c>
      <c r="R107" s="25">
        <f t="shared" ca="1" si="51"/>
        <v>179980</v>
      </c>
    </row>
    <row r="108" spans="2:18">
      <c r="B108" s="101"/>
      <c r="C108" s="36">
        <f t="shared" ca="1" si="47"/>
        <v>91</v>
      </c>
      <c r="D108" s="37">
        <f t="shared" ca="1" si="61"/>
        <v>1.4999999999999999E-2</v>
      </c>
      <c r="E108" s="38">
        <f t="shared" ca="1" si="41"/>
        <v>90868</v>
      </c>
      <c r="F108" s="39">
        <f t="shared" ca="1" si="43"/>
        <v>90868</v>
      </c>
      <c r="G108" s="40">
        <f t="shared" ca="1" si="44"/>
        <v>30699</v>
      </c>
      <c r="H108" s="40">
        <f t="shared" ca="1" si="45"/>
        <v>60169</v>
      </c>
      <c r="I108" s="41">
        <f t="shared" ca="1" si="46"/>
        <v>24498692</v>
      </c>
      <c r="J108" s="42"/>
      <c r="K108" s="43"/>
      <c r="L108" s="43"/>
      <c r="M108" s="44">
        <f ca="1">IF(C108="","",M107)</f>
        <v>8185493</v>
      </c>
      <c r="N108" s="45">
        <f t="shared" ca="1" si="53"/>
        <v>32684185</v>
      </c>
      <c r="Q108" s="25">
        <f t="shared" ca="1" si="50"/>
        <v>30699</v>
      </c>
      <c r="R108" s="25">
        <f t="shared" ca="1" si="51"/>
        <v>60169</v>
      </c>
    </row>
    <row r="109" spans="2:18">
      <c r="B109" s="101"/>
      <c r="C109" s="36">
        <f t="shared" ca="1" si="47"/>
        <v>92</v>
      </c>
      <c r="D109" s="37">
        <f t="shared" ca="1" si="61"/>
        <v>1.4999999999999999E-2</v>
      </c>
      <c r="E109" s="38">
        <f t="shared" ca="1" si="41"/>
        <v>90868</v>
      </c>
      <c r="F109" s="39">
        <f t="shared" ca="1" si="43"/>
        <v>90868</v>
      </c>
      <c r="G109" s="40">
        <f t="shared" ca="1" si="44"/>
        <v>30623</v>
      </c>
      <c r="H109" s="40">
        <f t="shared" ca="1" si="45"/>
        <v>60245</v>
      </c>
      <c r="I109" s="41">
        <f t="shared" ca="1" si="46"/>
        <v>24438447</v>
      </c>
      <c r="J109" s="42"/>
      <c r="K109" s="43"/>
      <c r="L109" s="43"/>
      <c r="M109" s="44">
        <f t="shared" ref="M109:M112" ca="1" si="64">IF(C109="","",M108)</f>
        <v>8185493</v>
      </c>
      <c r="N109" s="45">
        <f t="shared" ca="1" si="53"/>
        <v>32623940</v>
      </c>
      <c r="Q109" s="25">
        <f t="shared" ca="1" si="50"/>
        <v>30623</v>
      </c>
      <c r="R109" s="25">
        <f t="shared" ca="1" si="51"/>
        <v>60245</v>
      </c>
    </row>
    <row r="110" spans="2:18">
      <c r="B110" s="101"/>
      <c r="C110" s="36">
        <f t="shared" ca="1" si="47"/>
        <v>93</v>
      </c>
      <c r="D110" s="37">
        <f t="shared" ca="1" si="61"/>
        <v>1.4999999999999999E-2</v>
      </c>
      <c r="E110" s="38">
        <f t="shared" ca="1" si="41"/>
        <v>90868</v>
      </c>
      <c r="F110" s="39">
        <f t="shared" ca="1" si="43"/>
        <v>90868</v>
      </c>
      <c r="G110" s="40">
        <f t="shared" ca="1" si="44"/>
        <v>30548</v>
      </c>
      <c r="H110" s="40">
        <f t="shared" ca="1" si="45"/>
        <v>60320</v>
      </c>
      <c r="I110" s="41">
        <f t="shared" ca="1" si="46"/>
        <v>24378127</v>
      </c>
      <c r="J110" s="42"/>
      <c r="K110" s="43"/>
      <c r="L110" s="43"/>
      <c r="M110" s="44">
        <f t="shared" ca="1" si="64"/>
        <v>8185493</v>
      </c>
      <c r="N110" s="45">
        <f t="shared" ca="1" si="53"/>
        <v>32563620</v>
      </c>
      <c r="Q110" s="25">
        <f t="shared" ca="1" si="50"/>
        <v>30548</v>
      </c>
      <c r="R110" s="25">
        <f t="shared" ca="1" si="51"/>
        <v>60320</v>
      </c>
    </row>
    <row r="111" spans="2:18">
      <c r="B111" s="101"/>
      <c r="C111" s="36">
        <f t="shared" ca="1" si="47"/>
        <v>94</v>
      </c>
      <c r="D111" s="37">
        <f t="shared" ca="1" si="61"/>
        <v>1.4999999999999999E-2</v>
      </c>
      <c r="E111" s="38">
        <f t="shared" ca="1" si="41"/>
        <v>90868</v>
      </c>
      <c r="F111" s="39">
        <f t="shared" ca="1" si="43"/>
        <v>90868</v>
      </c>
      <c r="G111" s="40">
        <f t="shared" ca="1" si="44"/>
        <v>30473</v>
      </c>
      <c r="H111" s="40">
        <f t="shared" ca="1" si="45"/>
        <v>60395</v>
      </c>
      <c r="I111" s="41">
        <f t="shared" ca="1" si="46"/>
        <v>24317732</v>
      </c>
      <c r="J111" s="42"/>
      <c r="K111" s="43"/>
      <c r="L111" s="43"/>
      <c r="M111" s="44">
        <f t="shared" ca="1" si="64"/>
        <v>8185493</v>
      </c>
      <c r="N111" s="45">
        <f t="shared" ca="1" si="53"/>
        <v>32503225</v>
      </c>
      <c r="Q111" s="25">
        <f t="shared" ca="1" si="50"/>
        <v>30473</v>
      </c>
      <c r="R111" s="25">
        <f t="shared" ca="1" si="51"/>
        <v>60395</v>
      </c>
    </row>
    <row r="112" spans="2:18">
      <c r="B112" s="101"/>
      <c r="C112" s="36">
        <f t="shared" ca="1" si="47"/>
        <v>95</v>
      </c>
      <c r="D112" s="37">
        <f t="shared" ca="1" si="61"/>
        <v>1.4999999999999999E-2</v>
      </c>
      <c r="E112" s="38">
        <f t="shared" ca="1" si="41"/>
        <v>90868</v>
      </c>
      <c r="F112" s="39">
        <f t="shared" ca="1" si="43"/>
        <v>90868</v>
      </c>
      <c r="G112" s="40">
        <f t="shared" ca="1" si="44"/>
        <v>30397</v>
      </c>
      <c r="H112" s="40">
        <f t="shared" ca="1" si="45"/>
        <v>60471</v>
      </c>
      <c r="I112" s="41">
        <f t="shared" ca="1" si="46"/>
        <v>24257261</v>
      </c>
      <c r="J112" s="42"/>
      <c r="K112" s="43"/>
      <c r="L112" s="43"/>
      <c r="M112" s="44">
        <f t="shared" ca="1" si="64"/>
        <v>8185493</v>
      </c>
      <c r="N112" s="45">
        <f t="shared" ca="1" si="53"/>
        <v>32442754</v>
      </c>
      <c r="Q112" s="25">
        <f t="shared" ca="1" si="50"/>
        <v>30397</v>
      </c>
      <c r="R112" s="25">
        <f t="shared" ca="1" si="51"/>
        <v>60471</v>
      </c>
    </row>
    <row r="113" spans="2:18">
      <c r="B113" s="102"/>
      <c r="C113" s="49">
        <f t="shared" ca="1" si="47"/>
        <v>96</v>
      </c>
      <c r="D113" s="50">
        <f ca="1">IF(C113="","",VLOOKUP(C113/12,$H$6:$J$12,3,TRUE))</f>
        <v>1.4999999999999999E-2</v>
      </c>
      <c r="E113" s="51">
        <f t="shared" ca="1" si="41"/>
        <v>273044</v>
      </c>
      <c r="F113" s="52">
        <f ca="1">IF(C113="","",IF($E$8*12=C113,I112+G113,F112))</f>
        <v>90868</v>
      </c>
      <c r="G113" s="53">
        <f t="shared" ca="1" si="44"/>
        <v>30322</v>
      </c>
      <c r="H113" s="53">
        <f ca="1">IF(C113="","",IF($E$8*12=C113,I112,F113-G113))</f>
        <v>60546</v>
      </c>
      <c r="I113" s="54">
        <f t="shared" ca="1" si="46"/>
        <v>24196715</v>
      </c>
      <c r="J113" s="55">
        <f ca="1">IF(C113="","",IF($E$8*12=C113,M112+K113,J107))</f>
        <v>182176</v>
      </c>
      <c r="K113" s="56">
        <f ca="1">IF(C113="","",ROUND(M107*D113/2,0))</f>
        <v>61391</v>
      </c>
      <c r="L113" s="57">
        <f ca="1">IF(C113="","",IF($E$8*2=C113/6,M112,J113-K113))</f>
        <v>120785</v>
      </c>
      <c r="M113" s="58">
        <f ca="1">IF(C113="","",M107-L113)</f>
        <v>8064708</v>
      </c>
      <c r="N113" s="59">
        <f t="shared" ca="1" si="53"/>
        <v>32261423</v>
      </c>
      <c r="Q113" s="25">
        <f t="shared" ca="1" si="50"/>
        <v>91713</v>
      </c>
      <c r="R113" s="25">
        <f t="shared" ca="1" si="51"/>
        <v>181331</v>
      </c>
    </row>
    <row r="114" spans="2:18">
      <c r="B114" s="100" t="str">
        <f t="shared" ref="B114" ca="1" si="65">IF(C114="","",C125/12&amp;"年目")</f>
        <v>9年目</v>
      </c>
      <c r="C114" s="26">
        <f t="shared" ca="1" si="47"/>
        <v>97</v>
      </c>
      <c r="D114" s="27">
        <f t="shared" ca="1" si="61"/>
        <v>1.4999999999999999E-2</v>
      </c>
      <c r="E114" s="28">
        <f t="shared" ca="1" si="41"/>
        <v>90868</v>
      </c>
      <c r="F114" s="29">
        <f t="shared" ca="1" si="43"/>
        <v>90868</v>
      </c>
      <c r="G114" s="30">
        <f t="shared" ca="1" si="44"/>
        <v>30246</v>
      </c>
      <c r="H114" s="30">
        <f t="shared" ca="1" si="45"/>
        <v>60622</v>
      </c>
      <c r="I114" s="31">
        <f t="shared" ca="1" si="46"/>
        <v>24136093</v>
      </c>
      <c r="J114" s="32"/>
      <c r="K114" s="33"/>
      <c r="L114" s="33"/>
      <c r="M114" s="34">
        <f ca="1">IF(C114="","",M113)</f>
        <v>8064708</v>
      </c>
      <c r="N114" s="35">
        <f t="shared" ca="1" si="53"/>
        <v>32200801</v>
      </c>
      <c r="Q114" s="25">
        <f t="shared" ca="1" si="50"/>
        <v>30246</v>
      </c>
      <c r="R114" s="25">
        <f t="shared" ca="1" si="51"/>
        <v>60622</v>
      </c>
    </row>
    <row r="115" spans="2:18">
      <c r="B115" s="101"/>
      <c r="C115" s="36">
        <f t="shared" ca="1" si="47"/>
        <v>98</v>
      </c>
      <c r="D115" s="37">
        <f t="shared" ca="1" si="61"/>
        <v>1.4999999999999999E-2</v>
      </c>
      <c r="E115" s="38">
        <f t="shared" ca="1" si="41"/>
        <v>90868</v>
      </c>
      <c r="F115" s="39">
        <f t="shared" ca="1" si="43"/>
        <v>90868</v>
      </c>
      <c r="G115" s="40">
        <f t="shared" ca="1" si="44"/>
        <v>30170</v>
      </c>
      <c r="H115" s="40">
        <f t="shared" ca="1" si="45"/>
        <v>60698</v>
      </c>
      <c r="I115" s="41">
        <f t="shared" ca="1" si="46"/>
        <v>24075395</v>
      </c>
      <c r="J115" s="42"/>
      <c r="K115" s="43"/>
      <c r="L115" s="43"/>
      <c r="M115" s="44">
        <f t="shared" ref="M115:M118" ca="1" si="66">IF(C115="","",M114)</f>
        <v>8064708</v>
      </c>
      <c r="N115" s="45">
        <f t="shared" ca="1" si="53"/>
        <v>32140103</v>
      </c>
      <c r="Q115" s="25">
        <f t="shared" ca="1" si="50"/>
        <v>30170</v>
      </c>
      <c r="R115" s="25">
        <f t="shared" ca="1" si="51"/>
        <v>60698</v>
      </c>
    </row>
    <row r="116" spans="2:18">
      <c r="B116" s="101"/>
      <c r="C116" s="36">
        <f t="shared" ca="1" si="47"/>
        <v>99</v>
      </c>
      <c r="D116" s="37">
        <f t="shared" ca="1" si="61"/>
        <v>1.4999999999999999E-2</v>
      </c>
      <c r="E116" s="38">
        <f t="shared" ca="1" si="41"/>
        <v>90868</v>
      </c>
      <c r="F116" s="39">
        <f t="shared" ca="1" si="43"/>
        <v>90868</v>
      </c>
      <c r="G116" s="40">
        <f t="shared" ca="1" si="44"/>
        <v>30094</v>
      </c>
      <c r="H116" s="40">
        <f t="shared" ca="1" si="45"/>
        <v>60774</v>
      </c>
      <c r="I116" s="41">
        <f t="shared" ca="1" si="46"/>
        <v>24014621</v>
      </c>
      <c r="J116" s="42"/>
      <c r="K116" s="43"/>
      <c r="L116" s="43"/>
      <c r="M116" s="44">
        <f t="shared" ca="1" si="66"/>
        <v>8064708</v>
      </c>
      <c r="N116" s="45">
        <f t="shared" ca="1" si="53"/>
        <v>32079329</v>
      </c>
      <c r="Q116" s="25">
        <f t="shared" ca="1" si="50"/>
        <v>30094</v>
      </c>
      <c r="R116" s="25">
        <f t="shared" ca="1" si="51"/>
        <v>60774</v>
      </c>
    </row>
    <row r="117" spans="2:18">
      <c r="B117" s="101"/>
      <c r="C117" s="36">
        <f t="shared" ca="1" si="47"/>
        <v>100</v>
      </c>
      <c r="D117" s="37">
        <f t="shared" ca="1" si="61"/>
        <v>1.4999999999999999E-2</v>
      </c>
      <c r="E117" s="38">
        <f t="shared" ca="1" si="41"/>
        <v>90868</v>
      </c>
      <c r="F117" s="39">
        <f t="shared" ca="1" si="43"/>
        <v>90868</v>
      </c>
      <c r="G117" s="40">
        <f t="shared" ca="1" si="44"/>
        <v>30018</v>
      </c>
      <c r="H117" s="40">
        <f t="shared" ca="1" si="45"/>
        <v>60850</v>
      </c>
      <c r="I117" s="41">
        <f t="shared" ca="1" si="46"/>
        <v>23953771</v>
      </c>
      <c r="J117" s="42"/>
      <c r="K117" s="43"/>
      <c r="L117" s="43"/>
      <c r="M117" s="44">
        <f t="shared" ca="1" si="66"/>
        <v>8064708</v>
      </c>
      <c r="N117" s="45">
        <f t="shared" ca="1" si="53"/>
        <v>32018479</v>
      </c>
      <c r="Q117" s="25">
        <f t="shared" ca="1" si="50"/>
        <v>30018</v>
      </c>
      <c r="R117" s="25">
        <f t="shared" ca="1" si="51"/>
        <v>60850</v>
      </c>
    </row>
    <row r="118" spans="2:18">
      <c r="B118" s="101"/>
      <c r="C118" s="36">
        <f t="shared" ca="1" si="47"/>
        <v>101</v>
      </c>
      <c r="D118" s="37">
        <f t="shared" ca="1" si="61"/>
        <v>1.4999999999999999E-2</v>
      </c>
      <c r="E118" s="38">
        <f t="shared" ca="1" si="41"/>
        <v>90868</v>
      </c>
      <c r="F118" s="39">
        <f t="shared" ca="1" si="43"/>
        <v>90868</v>
      </c>
      <c r="G118" s="40">
        <f t="shared" ca="1" si="44"/>
        <v>29942</v>
      </c>
      <c r="H118" s="40">
        <f t="shared" ca="1" si="45"/>
        <v>60926</v>
      </c>
      <c r="I118" s="41">
        <f t="shared" ca="1" si="46"/>
        <v>23892845</v>
      </c>
      <c r="J118" s="42"/>
      <c r="K118" s="43"/>
      <c r="L118" s="43"/>
      <c r="M118" s="44">
        <f t="shared" ca="1" si="66"/>
        <v>8064708</v>
      </c>
      <c r="N118" s="45">
        <f t="shared" ca="1" si="53"/>
        <v>31957553</v>
      </c>
      <c r="Q118" s="25">
        <f t="shared" ca="1" si="50"/>
        <v>29942</v>
      </c>
      <c r="R118" s="25">
        <f t="shared" ca="1" si="51"/>
        <v>60926</v>
      </c>
    </row>
    <row r="119" spans="2:18">
      <c r="B119" s="101"/>
      <c r="C119" s="36">
        <f t="shared" ca="1" si="47"/>
        <v>102</v>
      </c>
      <c r="D119" s="37">
        <f t="shared" ca="1" si="61"/>
        <v>1.4999999999999999E-2</v>
      </c>
      <c r="E119" s="38">
        <f t="shared" ca="1" si="41"/>
        <v>273044</v>
      </c>
      <c r="F119" s="39">
        <f t="shared" ca="1" si="43"/>
        <v>90868</v>
      </c>
      <c r="G119" s="40">
        <f t="shared" ca="1" si="44"/>
        <v>29866</v>
      </c>
      <c r="H119" s="40">
        <f t="shared" ca="1" si="45"/>
        <v>61002</v>
      </c>
      <c r="I119" s="41">
        <f t="shared" ca="1" si="46"/>
        <v>23831843</v>
      </c>
      <c r="J119" s="46">
        <f ca="1">IF(C119="","",J113)</f>
        <v>182176</v>
      </c>
      <c r="K119" s="47">
        <f t="shared" ref="K119" ca="1" si="67">IF(C119="","",ROUND(M113*D119/2,0))</f>
        <v>60485</v>
      </c>
      <c r="L119" s="48">
        <f t="shared" ref="L119" ca="1" si="68">IF(C119="","",J119-K119)</f>
        <v>121691</v>
      </c>
      <c r="M119" s="44">
        <f ca="1">IF(C119="","",M113-L119)</f>
        <v>7943017</v>
      </c>
      <c r="N119" s="45">
        <f t="shared" ca="1" si="53"/>
        <v>31774860</v>
      </c>
      <c r="Q119" s="25">
        <f t="shared" ca="1" si="50"/>
        <v>90351</v>
      </c>
      <c r="R119" s="25">
        <f t="shared" ca="1" si="51"/>
        <v>182693</v>
      </c>
    </row>
    <row r="120" spans="2:18">
      <c r="B120" s="101"/>
      <c r="C120" s="36">
        <f t="shared" ca="1" si="47"/>
        <v>103</v>
      </c>
      <c r="D120" s="37">
        <f t="shared" ca="1" si="61"/>
        <v>1.4999999999999999E-2</v>
      </c>
      <c r="E120" s="38">
        <f t="shared" ca="1" si="41"/>
        <v>90868</v>
      </c>
      <c r="F120" s="39">
        <f t="shared" ca="1" si="43"/>
        <v>90868</v>
      </c>
      <c r="G120" s="40">
        <f t="shared" ca="1" si="44"/>
        <v>29790</v>
      </c>
      <c r="H120" s="40">
        <f t="shared" ca="1" si="45"/>
        <v>61078</v>
      </c>
      <c r="I120" s="41">
        <f t="shared" ca="1" si="46"/>
        <v>23770765</v>
      </c>
      <c r="J120" s="42"/>
      <c r="K120" s="43"/>
      <c r="L120" s="43"/>
      <c r="M120" s="44">
        <f ca="1">IF(C120="","",M119)</f>
        <v>7943017</v>
      </c>
      <c r="N120" s="45">
        <f t="shared" ca="1" si="53"/>
        <v>31713782</v>
      </c>
      <c r="Q120" s="25">
        <f t="shared" ca="1" si="50"/>
        <v>29790</v>
      </c>
      <c r="R120" s="25">
        <f t="shared" ca="1" si="51"/>
        <v>61078</v>
      </c>
    </row>
    <row r="121" spans="2:18">
      <c r="B121" s="101"/>
      <c r="C121" s="36">
        <f t="shared" ca="1" si="47"/>
        <v>104</v>
      </c>
      <c r="D121" s="37">
        <f t="shared" ca="1" si="61"/>
        <v>1.4999999999999999E-2</v>
      </c>
      <c r="E121" s="38">
        <f t="shared" ca="1" si="41"/>
        <v>90868</v>
      </c>
      <c r="F121" s="39">
        <f t="shared" ca="1" si="43"/>
        <v>90868</v>
      </c>
      <c r="G121" s="40">
        <f t="shared" ca="1" si="44"/>
        <v>29713</v>
      </c>
      <c r="H121" s="40">
        <f t="shared" ca="1" si="45"/>
        <v>61155</v>
      </c>
      <c r="I121" s="41">
        <f t="shared" ca="1" si="46"/>
        <v>23709610</v>
      </c>
      <c r="J121" s="42"/>
      <c r="K121" s="43"/>
      <c r="L121" s="43"/>
      <c r="M121" s="44">
        <f t="shared" ref="M121:M124" ca="1" si="69">IF(C121="","",M120)</f>
        <v>7943017</v>
      </c>
      <c r="N121" s="45">
        <f t="shared" ca="1" si="53"/>
        <v>31652627</v>
      </c>
      <c r="Q121" s="25">
        <f t="shared" ca="1" si="50"/>
        <v>29713</v>
      </c>
      <c r="R121" s="25">
        <f t="shared" ca="1" si="51"/>
        <v>61155</v>
      </c>
    </row>
    <row r="122" spans="2:18">
      <c r="B122" s="101"/>
      <c r="C122" s="36">
        <f t="shared" ca="1" si="47"/>
        <v>105</v>
      </c>
      <c r="D122" s="37">
        <f t="shared" ca="1" si="61"/>
        <v>1.4999999999999999E-2</v>
      </c>
      <c r="E122" s="38">
        <f t="shared" ca="1" si="41"/>
        <v>90868</v>
      </c>
      <c r="F122" s="39">
        <f t="shared" ca="1" si="43"/>
        <v>90868</v>
      </c>
      <c r="G122" s="40">
        <f t="shared" ca="1" si="44"/>
        <v>29637</v>
      </c>
      <c r="H122" s="40">
        <f t="shared" ca="1" si="45"/>
        <v>61231</v>
      </c>
      <c r="I122" s="41">
        <f t="shared" ca="1" si="46"/>
        <v>23648379</v>
      </c>
      <c r="J122" s="42"/>
      <c r="K122" s="43"/>
      <c r="L122" s="43"/>
      <c r="M122" s="44">
        <f t="shared" ca="1" si="69"/>
        <v>7943017</v>
      </c>
      <c r="N122" s="45">
        <f t="shared" ca="1" si="53"/>
        <v>31591396</v>
      </c>
      <c r="Q122" s="25">
        <f t="shared" ca="1" si="50"/>
        <v>29637</v>
      </c>
      <c r="R122" s="25">
        <f t="shared" ca="1" si="51"/>
        <v>61231</v>
      </c>
    </row>
    <row r="123" spans="2:18">
      <c r="B123" s="101"/>
      <c r="C123" s="36">
        <f t="shared" ca="1" si="47"/>
        <v>106</v>
      </c>
      <c r="D123" s="37">
        <f t="shared" ca="1" si="61"/>
        <v>1.4999999999999999E-2</v>
      </c>
      <c r="E123" s="38">
        <f t="shared" ca="1" si="41"/>
        <v>90868</v>
      </c>
      <c r="F123" s="39">
        <f t="shared" ca="1" si="43"/>
        <v>90868</v>
      </c>
      <c r="G123" s="40">
        <f t="shared" ca="1" si="44"/>
        <v>29560</v>
      </c>
      <c r="H123" s="40">
        <f t="shared" ca="1" si="45"/>
        <v>61308</v>
      </c>
      <c r="I123" s="41">
        <f t="shared" ca="1" si="46"/>
        <v>23587071</v>
      </c>
      <c r="J123" s="42"/>
      <c r="K123" s="43"/>
      <c r="L123" s="43"/>
      <c r="M123" s="44">
        <f t="shared" ca="1" si="69"/>
        <v>7943017</v>
      </c>
      <c r="N123" s="45">
        <f t="shared" ca="1" si="53"/>
        <v>31530088</v>
      </c>
      <c r="Q123" s="25">
        <f t="shared" ca="1" si="50"/>
        <v>29560</v>
      </c>
      <c r="R123" s="25">
        <f t="shared" ca="1" si="51"/>
        <v>61308</v>
      </c>
    </row>
    <row r="124" spans="2:18">
      <c r="B124" s="101"/>
      <c r="C124" s="36">
        <f t="shared" ca="1" si="47"/>
        <v>107</v>
      </c>
      <c r="D124" s="37">
        <f t="shared" ca="1" si="61"/>
        <v>1.4999999999999999E-2</v>
      </c>
      <c r="E124" s="38">
        <f t="shared" ca="1" si="41"/>
        <v>90868</v>
      </c>
      <c r="F124" s="39">
        <f t="shared" ca="1" si="43"/>
        <v>90868</v>
      </c>
      <c r="G124" s="40">
        <f t="shared" ca="1" si="44"/>
        <v>29484</v>
      </c>
      <c r="H124" s="40">
        <f t="shared" ca="1" si="45"/>
        <v>61384</v>
      </c>
      <c r="I124" s="41">
        <f t="shared" ca="1" si="46"/>
        <v>23525687</v>
      </c>
      <c r="J124" s="42"/>
      <c r="K124" s="43"/>
      <c r="L124" s="43"/>
      <c r="M124" s="44">
        <f t="shared" ca="1" si="69"/>
        <v>7943017</v>
      </c>
      <c r="N124" s="45">
        <f t="shared" ca="1" si="53"/>
        <v>31468704</v>
      </c>
      <c r="Q124" s="25">
        <f t="shared" ca="1" si="50"/>
        <v>29484</v>
      </c>
      <c r="R124" s="25">
        <f t="shared" ca="1" si="51"/>
        <v>61384</v>
      </c>
    </row>
    <row r="125" spans="2:18">
      <c r="B125" s="102"/>
      <c r="C125" s="49">
        <f t="shared" ca="1" si="47"/>
        <v>108</v>
      </c>
      <c r="D125" s="50">
        <f ca="1">IF(C125="","",VLOOKUP(C125/12,$H$6:$J$12,3,TRUE))</f>
        <v>1.4999999999999999E-2</v>
      </c>
      <c r="E125" s="51">
        <f t="shared" ca="1" si="41"/>
        <v>273044</v>
      </c>
      <c r="F125" s="52">
        <f ca="1">IF(C125="","",IF($E$8*12=C125,I124+G125,F124))</f>
        <v>90868</v>
      </c>
      <c r="G125" s="53">
        <f t="shared" ca="1" si="44"/>
        <v>29407</v>
      </c>
      <c r="H125" s="53">
        <f ca="1">IF(C125="","",IF($E$8*12=C125,I124,F125-G125))</f>
        <v>61461</v>
      </c>
      <c r="I125" s="54">
        <f t="shared" ca="1" si="46"/>
        <v>23464226</v>
      </c>
      <c r="J125" s="55">
        <f ca="1">IF(C125="","",IF($E$8*12=C125,M124+K125,J119))</f>
        <v>182176</v>
      </c>
      <c r="K125" s="56">
        <f ca="1">IF(C125="","",ROUND(M119*D125/2,0))</f>
        <v>59573</v>
      </c>
      <c r="L125" s="57">
        <f ca="1">IF(C125="","",IF($E$8*2=C125/6,M124,J125-K125))</f>
        <v>122603</v>
      </c>
      <c r="M125" s="58">
        <f ca="1">IF(C125="","",M119-L125)</f>
        <v>7820414</v>
      </c>
      <c r="N125" s="59">
        <f t="shared" ca="1" si="53"/>
        <v>31284640</v>
      </c>
      <c r="Q125" s="25">
        <f t="shared" ca="1" si="50"/>
        <v>88980</v>
      </c>
      <c r="R125" s="25">
        <f t="shared" ca="1" si="51"/>
        <v>184064</v>
      </c>
    </row>
    <row r="126" spans="2:18">
      <c r="B126" s="100" t="str">
        <f t="shared" ref="B126" ca="1" si="70">IF(C126="","",C137/12&amp;"年目")</f>
        <v>10年目</v>
      </c>
      <c r="C126" s="26">
        <f t="shared" ca="1" si="47"/>
        <v>109</v>
      </c>
      <c r="D126" s="27">
        <f t="shared" ca="1" si="61"/>
        <v>1.4999999999999999E-2</v>
      </c>
      <c r="E126" s="28">
        <f t="shared" ca="1" si="41"/>
        <v>90868</v>
      </c>
      <c r="F126" s="29">
        <f t="shared" ca="1" si="43"/>
        <v>90868</v>
      </c>
      <c r="G126" s="30">
        <f t="shared" ca="1" si="44"/>
        <v>29330</v>
      </c>
      <c r="H126" s="30">
        <f t="shared" ca="1" si="45"/>
        <v>61538</v>
      </c>
      <c r="I126" s="31">
        <f t="shared" ca="1" si="46"/>
        <v>23402688</v>
      </c>
      <c r="J126" s="32"/>
      <c r="K126" s="33"/>
      <c r="L126" s="33"/>
      <c r="M126" s="34">
        <f ca="1">IF(C126="","",M125)</f>
        <v>7820414</v>
      </c>
      <c r="N126" s="35">
        <f t="shared" ca="1" si="53"/>
        <v>31223102</v>
      </c>
      <c r="Q126" s="25">
        <f t="shared" ca="1" si="50"/>
        <v>29330</v>
      </c>
      <c r="R126" s="25">
        <f t="shared" ca="1" si="51"/>
        <v>61538</v>
      </c>
    </row>
    <row r="127" spans="2:18">
      <c r="B127" s="101"/>
      <c r="C127" s="36">
        <f t="shared" ca="1" si="47"/>
        <v>110</v>
      </c>
      <c r="D127" s="37">
        <f t="shared" ca="1" si="61"/>
        <v>1.4999999999999999E-2</v>
      </c>
      <c r="E127" s="38">
        <f t="shared" ca="1" si="41"/>
        <v>90868</v>
      </c>
      <c r="F127" s="39">
        <f t="shared" ca="1" si="43"/>
        <v>90868</v>
      </c>
      <c r="G127" s="40">
        <f t="shared" ca="1" si="44"/>
        <v>29253</v>
      </c>
      <c r="H127" s="40">
        <f t="shared" ca="1" si="45"/>
        <v>61615</v>
      </c>
      <c r="I127" s="41">
        <f t="shared" ca="1" si="46"/>
        <v>23341073</v>
      </c>
      <c r="J127" s="42"/>
      <c r="K127" s="43"/>
      <c r="L127" s="43"/>
      <c r="M127" s="44">
        <f t="shared" ref="M127:M130" ca="1" si="71">IF(C127="","",M126)</f>
        <v>7820414</v>
      </c>
      <c r="N127" s="45">
        <f t="shared" ca="1" si="53"/>
        <v>31161487</v>
      </c>
      <c r="Q127" s="25">
        <f t="shared" ca="1" si="50"/>
        <v>29253</v>
      </c>
      <c r="R127" s="25">
        <f t="shared" ca="1" si="51"/>
        <v>61615</v>
      </c>
    </row>
    <row r="128" spans="2:18">
      <c r="B128" s="101"/>
      <c r="C128" s="36">
        <f t="shared" ca="1" si="47"/>
        <v>111</v>
      </c>
      <c r="D128" s="37">
        <f t="shared" ca="1" si="61"/>
        <v>1.4999999999999999E-2</v>
      </c>
      <c r="E128" s="38">
        <f t="shared" ca="1" si="41"/>
        <v>90868</v>
      </c>
      <c r="F128" s="39">
        <f t="shared" ca="1" si="43"/>
        <v>90868</v>
      </c>
      <c r="G128" s="40">
        <f t="shared" ca="1" si="44"/>
        <v>29176</v>
      </c>
      <c r="H128" s="40">
        <f t="shared" ca="1" si="45"/>
        <v>61692</v>
      </c>
      <c r="I128" s="41">
        <f t="shared" ca="1" si="46"/>
        <v>23279381</v>
      </c>
      <c r="J128" s="42"/>
      <c r="K128" s="43"/>
      <c r="L128" s="43"/>
      <c r="M128" s="44">
        <f t="shared" ca="1" si="71"/>
        <v>7820414</v>
      </c>
      <c r="N128" s="45">
        <f t="shared" ca="1" si="53"/>
        <v>31099795</v>
      </c>
      <c r="Q128" s="25">
        <f t="shared" ca="1" si="50"/>
        <v>29176</v>
      </c>
      <c r="R128" s="25">
        <f t="shared" ca="1" si="51"/>
        <v>61692</v>
      </c>
    </row>
    <row r="129" spans="2:18">
      <c r="B129" s="101"/>
      <c r="C129" s="36">
        <f t="shared" ca="1" si="47"/>
        <v>112</v>
      </c>
      <c r="D129" s="37">
        <f t="shared" ca="1" si="61"/>
        <v>1.4999999999999999E-2</v>
      </c>
      <c r="E129" s="38">
        <f t="shared" ca="1" si="41"/>
        <v>90868</v>
      </c>
      <c r="F129" s="39">
        <f t="shared" ca="1" si="43"/>
        <v>90868</v>
      </c>
      <c r="G129" s="40">
        <f t="shared" ca="1" si="44"/>
        <v>29099</v>
      </c>
      <c r="H129" s="40">
        <f t="shared" ca="1" si="45"/>
        <v>61769</v>
      </c>
      <c r="I129" s="41">
        <f t="shared" ca="1" si="46"/>
        <v>23217612</v>
      </c>
      <c r="J129" s="42"/>
      <c r="K129" s="43"/>
      <c r="L129" s="43"/>
      <c r="M129" s="44">
        <f t="shared" ca="1" si="71"/>
        <v>7820414</v>
      </c>
      <c r="N129" s="45">
        <f t="shared" ca="1" si="53"/>
        <v>31038026</v>
      </c>
      <c r="Q129" s="25">
        <f t="shared" ca="1" si="50"/>
        <v>29099</v>
      </c>
      <c r="R129" s="25">
        <f t="shared" ca="1" si="51"/>
        <v>61769</v>
      </c>
    </row>
    <row r="130" spans="2:18">
      <c r="B130" s="101"/>
      <c r="C130" s="36">
        <f t="shared" ca="1" si="47"/>
        <v>113</v>
      </c>
      <c r="D130" s="37">
        <f t="shared" ca="1" si="61"/>
        <v>1.4999999999999999E-2</v>
      </c>
      <c r="E130" s="38">
        <f t="shared" ca="1" si="41"/>
        <v>90868</v>
      </c>
      <c r="F130" s="39">
        <f t="shared" ca="1" si="43"/>
        <v>90868</v>
      </c>
      <c r="G130" s="40">
        <f t="shared" ca="1" si="44"/>
        <v>29022</v>
      </c>
      <c r="H130" s="40">
        <f t="shared" ca="1" si="45"/>
        <v>61846</v>
      </c>
      <c r="I130" s="41">
        <f t="shared" ca="1" si="46"/>
        <v>23155766</v>
      </c>
      <c r="J130" s="42"/>
      <c r="K130" s="43"/>
      <c r="L130" s="43"/>
      <c r="M130" s="44">
        <f t="shared" ca="1" si="71"/>
        <v>7820414</v>
      </c>
      <c r="N130" s="45">
        <f t="shared" ca="1" si="53"/>
        <v>30976180</v>
      </c>
      <c r="Q130" s="25">
        <f t="shared" ca="1" si="50"/>
        <v>29022</v>
      </c>
      <c r="R130" s="25">
        <f t="shared" ca="1" si="51"/>
        <v>61846</v>
      </c>
    </row>
    <row r="131" spans="2:18">
      <c r="B131" s="101"/>
      <c r="C131" s="36">
        <f t="shared" ca="1" si="47"/>
        <v>114</v>
      </c>
      <c r="D131" s="37">
        <f t="shared" ca="1" si="61"/>
        <v>1.4999999999999999E-2</v>
      </c>
      <c r="E131" s="38">
        <f t="shared" ca="1" si="41"/>
        <v>273044</v>
      </c>
      <c r="F131" s="39">
        <f t="shared" ca="1" si="43"/>
        <v>90868</v>
      </c>
      <c r="G131" s="40">
        <f t="shared" ca="1" si="44"/>
        <v>28945</v>
      </c>
      <c r="H131" s="40">
        <f t="shared" ca="1" si="45"/>
        <v>61923</v>
      </c>
      <c r="I131" s="41">
        <f t="shared" ca="1" si="46"/>
        <v>23093843</v>
      </c>
      <c r="J131" s="46">
        <f ca="1">IF(C131="","",J125)</f>
        <v>182176</v>
      </c>
      <c r="K131" s="47">
        <f t="shared" ref="K131" ca="1" si="72">IF(C131="","",ROUND(M125*D131/2,0))</f>
        <v>58653</v>
      </c>
      <c r="L131" s="48">
        <f t="shared" ref="L131" ca="1" si="73">IF(C131="","",J131-K131)</f>
        <v>123523</v>
      </c>
      <c r="M131" s="44">
        <f ca="1">IF(C131="","",M125-L131)</f>
        <v>7696891</v>
      </c>
      <c r="N131" s="45">
        <f t="shared" ca="1" si="53"/>
        <v>30790734</v>
      </c>
      <c r="Q131" s="25">
        <f t="shared" ca="1" si="50"/>
        <v>87598</v>
      </c>
      <c r="R131" s="25">
        <f t="shared" ca="1" si="51"/>
        <v>185446</v>
      </c>
    </row>
    <row r="132" spans="2:18">
      <c r="B132" s="101"/>
      <c r="C132" s="36">
        <f t="shared" ca="1" si="47"/>
        <v>115</v>
      </c>
      <c r="D132" s="37">
        <f t="shared" ca="1" si="61"/>
        <v>1.4999999999999999E-2</v>
      </c>
      <c r="E132" s="38">
        <f t="shared" ca="1" si="41"/>
        <v>90868</v>
      </c>
      <c r="F132" s="39">
        <f t="shared" ca="1" si="43"/>
        <v>90868</v>
      </c>
      <c r="G132" s="40">
        <f t="shared" ca="1" si="44"/>
        <v>28867</v>
      </c>
      <c r="H132" s="40">
        <f t="shared" ca="1" si="45"/>
        <v>62001</v>
      </c>
      <c r="I132" s="41">
        <f t="shared" ca="1" si="46"/>
        <v>23031842</v>
      </c>
      <c r="J132" s="42"/>
      <c r="K132" s="43"/>
      <c r="L132" s="43"/>
      <c r="M132" s="44">
        <f ca="1">IF(C132="","",M131)</f>
        <v>7696891</v>
      </c>
      <c r="N132" s="45">
        <f t="shared" ca="1" si="53"/>
        <v>30728733</v>
      </c>
      <c r="Q132" s="25">
        <f t="shared" ca="1" si="50"/>
        <v>28867</v>
      </c>
      <c r="R132" s="25">
        <f t="shared" ca="1" si="51"/>
        <v>62001</v>
      </c>
    </row>
    <row r="133" spans="2:18">
      <c r="B133" s="101"/>
      <c r="C133" s="36">
        <f t="shared" ca="1" si="47"/>
        <v>116</v>
      </c>
      <c r="D133" s="37">
        <f t="shared" ca="1" si="61"/>
        <v>1.4999999999999999E-2</v>
      </c>
      <c r="E133" s="38">
        <f t="shared" ca="1" si="41"/>
        <v>90868</v>
      </c>
      <c r="F133" s="39">
        <f t="shared" ca="1" si="43"/>
        <v>90868</v>
      </c>
      <c r="G133" s="40">
        <f t="shared" ca="1" si="44"/>
        <v>28790</v>
      </c>
      <c r="H133" s="40">
        <f t="shared" ca="1" si="45"/>
        <v>62078</v>
      </c>
      <c r="I133" s="41">
        <f t="shared" ca="1" si="46"/>
        <v>22969764</v>
      </c>
      <c r="J133" s="42"/>
      <c r="K133" s="43"/>
      <c r="L133" s="43"/>
      <c r="M133" s="44">
        <f t="shared" ref="M133:M136" ca="1" si="74">IF(C133="","",M132)</f>
        <v>7696891</v>
      </c>
      <c r="N133" s="45">
        <f t="shared" ca="1" si="53"/>
        <v>30666655</v>
      </c>
      <c r="Q133" s="25">
        <f t="shared" ca="1" si="50"/>
        <v>28790</v>
      </c>
      <c r="R133" s="25">
        <f t="shared" ca="1" si="51"/>
        <v>62078</v>
      </c>
    </row>
    <row r="134" spans="2:18">
      <c r="B134" s="101"/>
      <c r="C134" s="36">
        <f t="shared" ca="1" si="47"/>
        <v>117</v>
      </c>
      <c r="D134" s="37">
        <f t="shared" ca="1" si="61"/>
        <v>1.4999999999999999E-2</v>
      </c>
      <c r="E134" s="38">
        <f t="shared" ca="1" si="41"/>
        <v>90868</v>
      </c>
      <c r="F134" s="39">
        <f t="shared" ca="1" si="43"/>
        <v>90868</v>
      </c>
      <c r="G134" s="40">
        <f t="shared" ca="1" si="44"/>
        <v>28712</v>
      </c>
      <c r="H134" s="40">
        <f t="shared" ca="1" si="45"/>
        <v>62156</v>
      </c>
      <c r="I134" s="41">
        <f t="shared" ca="1" si="46"/>
        <v>22907608</v>
      </c>
      <c r="J134" s="42"/>
      <c r="K134" s="43"/>
      <c r="L134" s="43"/>
      <c r="M134" s="44">
        <f t="shared" ca="1" si="74"/>
        <v>7696891</v>
      </c>
      <c r="N134" s="45">
        <f t="shared" ca="1" si="53"/>
        <v>30604499</v>
      </c>
      <c r="Q134" s="25">
        <f t="shared" ca="1" si="50"/>
        <v>28712</v>
      </c>
      <c r="R134" s="25">
        <f t="shared" ca="1" si="51"/>
        <v>62156</v>
      </c>
    </row>
    <row r="135" spans="2:18">
      <c r="B135" s="101"/>
      <c r="C135" s="36">
        <f t="shared" ca="1" si="47"/>
        <v>118</v>
      </c>
      <c r="D135" s="37">
        <f t="shared" ca="1" si="61"/>
        <v>1.4999999999999999E-2</v>
      </c>
      <c r="E135" s="38">
        <f t="shared" ca="1" si="41"/>
        <v>90868</v>
      </c>
      <c r="F135" s="39">
        <f t="shared" ca="1" si="43"/>
        <v>90868</v>
      </c>
      <c r="G135" s="40">
        <f t="shared" ca="1" si="44"/>
        <v>28635</v>
      </c>
      <c r="H135" s="40">
        <f t="shared" ca="1" si="45"/>
        <v>62233</v>
      </c>
      <c r="I135" s="41">
        <f t="shared" ca="1" si="46"/>
        <v>22845375</v>
      </c>
      <c r="J135" s="42"/>
      <c r="K135" s="43"/>
      <c r="L135" s="43"/>
      <c r="M135" s="44">
        <f t="shared" ca="1" si="74"/>
        <v>7696891</v>
      </c>
      <c r="N135" s="45">
        <f t="shared" ca="1" si="53"/>
        <v>30542266</v>
      </c>
      <c r="Q135" s="25">
        <f t="shared" ca="1" si="50"/>
        <v>28635</v>
      </c>
      <c r="R135" s="25">
        <f t="shared" ca="1" si="51"/>
        <v>62233</v>
      </c>
    </row>
    <row r="136" spans="2:18">
      <c r="B136" s="101"/>
      <c r="C136" s="36">
        <f t="shared" ca="1" si="47"/>
        <v>119</v>
      </c>
      <c r="D136" s="37">
        <f t="shared" ca="1" si="61"/>
        <v>1.4999999999999999E-2</v>
      </c>
      <c r="E136" s="38">
        <f t="shared" ca="1" si="41"/>
        <v>90868</v>
      </c>
      <c r="F136" s="39">
        <f t="shared" ca="1" si="43"/>
        <v>90868</v>
      </c>
      <c r="G136" s="40">
        <f t="shared" ca="1" si="44"/>
        <v>28557</v>
      </c>
      <c r="H136" s="40">
        <f t="shared" ca="1" si="45"/>
        <v>62311</v>
      </c>
      <c r="I136" s="41">
        <f t="shared" ca="1" si="46"/>
        <v>22783064</v>
      </c>
      <c r="J136" s="42"/>
      <c r="K136" s="43"/>
      <c r="L136" s="43"/>
      <c r="M136" s="44">
        <f t="shared" ca="1" si="74"/>
        <v>7696891</v>
      </c>
      <c r="N136" s="45">
        <f t="shared" ca="1" si="53"/>
        <v>30479955</v>
      </c>
      <c r="Q136" s="25">
        <f t="shared" ca="1" si="50"/>
        <v>28557</v>
      </c>
      <c r="R136" s="25">
        <f t="shared" ca="1" si="51"/>
        <v>62311</v>
      </c>
    </row>
    <row r="137" spans="2:18">
      <c r="B137" s="102"/>
      <c r="C137" s="49">
        <f t="shared" ca="1" si="47"/>
        <v>120</v>
      </c>
      <c r="D137" s="50">
        <f ca="1">IF(C137="","",VLOOKUP(C137/12,$H$6:$J$12,3,TRUE))</f>
        <v>1.4999999999999999E-2</v>
      </c>
      <c r="E137" s="51">
        <f t="shared" ca="1" si="41"/>
        <v>273044</v>
      </c>
      <c r="F137" s="52">
        <f ca="1">IF(C137="","",IF($E$8*12=C137,I136+G137,F136))</f>
        <v>90868</v>
      </c>
      <c r="G137" s="53">
        <f t="shared" ca="1" si="44"/>
        <v>28479</v>
      </c>
      <c r="H137" s="53">
        <f ca="1">IF(C137="","",IF($E$8*12=C137,I136,F137-G137))</f>
        <v>62389</v>
      </c>
      <c r="I137" s="54">
        <f t="shared" ca="1" si="46"/>
        <v>22720675</v>
      </c>
      <c r="J137" s="55">
        <f ca="1">IF(C137="","",IF($E$8*12=C137,M136+K137,J131))</f>
        <v>182176</v>
      </c>
      <c r="K137" s="56">
        <f ca="1">IF(C137="","",ROUND(M131*D137/2,0))</f>
        <v>57727</v>
      </c>
      <c r="L137" s="57">
        <f ca="1">IF(C137="","",IF($E$8*2=C137/6,M136,J137-K137))</f>
        <v>124449</v>
      </c>
      <c r="M137" s="58">
        <f ca="1">IF(C137="","",M131-L137)</f>
        <v>7572442</v>
      </c>
      <c r="N137" s="59">
        <f t="shared" ca="1" si="53"/>
        <v>30293117</v>
      </c>
      <c r="Q137" s="25">
        <f t="shared" ca="1" si="50"/>
        <v>86206</v>
      </c>
      <c r="R137" s="25">
        <f t="shared" ca="1" si="51"/>
        <v>186838</v>
      </c>
    </row>
    <row r="138" spans="2:18">
      <c r="B138" s="100" t="str">
        <f t="shared" ref="B138" ca="1" si="75">IF(C138="","",C149/12&amp;"年目")</f>
        <v>11年目</v>
      </c>
      <c r="C138" s="26">
        <f t="shared" ca="1" si="47"/>
        <v>121</v>
      </c>
      <c r="D138" s="27">
        <f t="shared" ref="D138:D148" ca="1" si="76">D139</f>
        <v>0.02</v>
      </c>
      <c r="E138" s="28">
        <f ca="1">IF(C138="","",F138+J138)</f>
        <v>96302</v>
      </c>
      <c r="F138" s="29">
        <f ca="1">IF(C138="","",ROUNDDOWN(-PMT(D138/12,$E$8*12-C137,I137),0))</f>
        <v>96302</v>
      </c>
      <c r="G138" s="30">
        <f ca="1">IF(C138="","",ROUND(I137*D138/12,0))</f>
        <v>37868</v>
      </c>
      <c r="H138" s="30">
        <f ca="1">IF(C138="","",F138-G138)</f>
        <v>58434</v>
      </c>
      <c r="I138" s="31">
        <f ca="1">IF(C138="","",I137-H138)</f>
        <v>22662241</v>
      </c>
      <c r="J138" s="32"/>
      <c r="K138" s="33"/>
      <c r="L138" s="33"/>
      <c r="M138" s="34">
        <f ca="1">IF(C138="","",M137)</f>
        <v>7572442</v>
      </c>
      <c r="N138" s="35">
        <f t="shared" ca="1" si="53"/>
        <v>30234683</v>
      </c>
      <c r="Q138" s="25">
        <f t="shared" ca="1" si="50"/>
        <v>37868</v>
      </c>
      <c r="R138" s="25">
        <f t="shared" ca="1" si="51"/>
        <v>58434</v>
      </c>
    </row>
    <row r="139" spans="2:18">
      <c r="B139" s="101"/>
      <c r="C139" s="36">
        <f t="shared" ca="1" si="47"/>
        <v>122</v>
      </c>
      <c r="D139" s="37">
        <f t="shared" ca="1" si="76"/>
        <v>0.02</v>
      </c>
      <c r="E139" s="38">
        <f t="shared" ref="E139:E197" ca="1" si="77">IF(C139="","",F139+J139)</f>
        <v>96302</v>
      </c>
      <c r="F139" s="39">
        <f ca="1">IF(C139="","",F138)</f>
        <v>96302</v>
      </c>
      <c r="G139" s="40">
        <f ca="1">IF(C139="","",ROUND(I138*D139/12,0))</f>
        <v>37770</v>
      </c>
      <c r="H139" s="40">
        <f ca="1">IF(C139="","",F139-G139)</f>
        <v>58532</v>
      </c>
      <c r="I139" s="41">
        <f ca="1">IF(C139="","",I138-H139)</f>
        <v>22603709</v>
      </c>
      <c r="J139" s="42"/>
      <c r="K139" s="43"/>
      <c r="L139" s="43"/>
      <c r="M139" s="44">
        <f t="shared" ref="M139:M142" ca="1" si="78">IF(C139="","",M138)</f>
        <v>7572442</v>
      </c>
      <c r="N139" s="45">
        <f t="shared" ca="1" si="53"/>
        <v>30176151</v>
      </c>
      <c r="Q139" s="25">
        <f t="shared" ca="1" si="50"/>
        <v>37770</v>
      </c>
      <c r="R139" s="25">
        <f t="shared" ca="1" si="51"/>
        <v>58532</v>
      </c>
    </row>
    <row r="140" spans="2:18">
      <c r="B140" s="101"/>
      <c r="C140" s="36">
        <f t="shared" ca="1" si="47"/>
        <v>123</v>
      </c>
      <c r="D140" s="37">
        <f t="shared" ca="1" si="76"/>
        <v>0.02</v>
      </c>
      <c r="E140" s="38">
        <f t="shared" ca="1" si="77"/>
        <v>96302</v>
      </c>
      <c r="F140" s="39">
        <f t="shared" ref="F140:F196" ca="1" si="79">IF(C140="","",F139)</f>
        <v>96302</v>
      </c>
      <c r="G140" s="40">
        <f t="shared" ref="G140:G197" ca="1" si="80">IF(C140="","",ROUND(I139*D140/12,0))</f>
        <v>37673</v>
      </c>
      <c r="H140" s="40">
        <f t="shared" ref="H140:H196" ca="1" si="81">IF(C140="","",F140-G140)</f>
        <v>58629</v>
      </c>
      <c r="I140" s="41">
        <f t="shared" ref="I140:I197" ca="1" si="82">IF(C140="","",I139-H140)</f>
        <v>22545080</v>
      </c>
      <c r="J140" s="42"/>
      <c r="K140" s="43"/>
      <c r="L140" s="43"/>
      <c r="M140" s="44">
        <f t="shared" ca="1" si="78"/>
        <v>7572442</v>
      </c>
      <c r="N140" s="45">
        <f t="shared" ca="1" si="53"/>
        <v>30117522</v>
      </c>
      <c r="Q140" s="25">
        <f t="shared" ca="1" si="50"/>
        <v>37673</v>
      </c>
      <c r="R140" s="25">
        <f t="shared" ca="1" si="51"/>
        <v>58629</v>
      </c>
    </row>
    <row r="141" spans="2:18">
      <c r="B141" s="101"/>
      <c r="C141" s="36">
        <f t="shared" ca="1" si="47"/>
        <v>124</v>
      </c>
      <c r="D141" s="37">
        <f t="shared" ca="1" si="76"/>
        <v>0.02</v>
      </c>
      <c r="E141" s="38">
        <f t="shared" ca="1" si="77"/>
        <v>96302</v>
      </c>
      <c r="F141" s="39">
        <f t="shared" ca="1" si="79"/>
        <v>96302</v>
      </c>
      <c r="G141" s="40">
        <f t="shared" ca="1" si="80"/>
        <v>37575</v>
      </c>
      <c r="H141" s="40">
        <f t="shared" ca="1" si="81"/>
        <v>58727</v>
      </c>
      <c r="I141" s="41">
        <f t="shared" ca="1" si="82"/>
        <v>22486353</v>
      </c>
      <c r="J141" s="42"/>
      <c r="K141" s="43"/>
      <c r="L141" s="43"/>
      <c r="M141" s="44">
        <f t="shared" ca="1" si="78"/>
        <v>7572442</v>
      </c>
      <c r="N141" s="45">
        <f t="shared" ca="1" si="53"/>
        <v>30058795</v>
      </c>
      <c r="Q141" s="25">
        <f t="shared" ca="1" si="50"/>
        <v>37575</v>
      </c>
      <c r="R141" s="25">
        <f t="shared" ca="1" si="51"/>
        <v>58727</v>
      </c>
    </row>
    <row r="142" spans="2:18">
      <c r="B142" s="101"/>
      <c r="C142" s="36">
        <f t="shared" ca="1" si="47"/>
        <v>125</v>
      </c>
      <c r="D142" s="37">
        <f t="shared" ca="1" si="76"/>
        <v>0.02</v>
      </c>
      <c r="E142" s="38">
        <f t="shared" ca="1" si="77"/>
        <v>96302</v>
      </c>
      <c r="F142" s="39">
        <f t="shared" ca="1" si="79"/>
        <v>96302</v>
      </c>
      <c r="G142" s="40">
        <f t="shared" ca="1" si="80"/>
        <v>37477</v>
      </c>
      <c r="H142" s="40">
        <f t="shared" ca="1" si="81"/>
        <v>58825</v>
      </c>
      <c r="I142" s="41">
        <f t="shared" ca="1" si="82"/>
        <v>22427528</v>
      </c>
      <c r="J142" s="42"/>
      <c r="K142" s="43"/>
      <c r="L142" s="43"/>
      <c r="M142" s="44">
        <f t="shared" ca="1" si="78"/>
        <v>7572442</v>
      </c>
      <c r="N142" s="45">
        <f t="shared" ca="1" si="53"/>
        <v>29999970</v>
      </c>
      <c r="Q142" s="25">
        <f t="shared" ca="1" si="50"/>
        <v>37477</v>
      </c>
      <c r="R142" s="25">
        <f t="shared" ca="1" si="51"/>
        <v>58825</v>
      </c>
    </row>
    <row r="143" spans="2:18">
      <c r="B143" s="101"/>
      <c r="C143" s="36">
        <f t="shared" ca="1" si="47"/>
        <v>126</v>
      </c>
      <c r="D143" s="37">
        <f t="shared" ca="1" si="76"/>
        <v>0.02</v>
      </c>
      <c r="E143" s="38">
        <f t="shared" ca="1" si="77"/>
        <v>289495</v>
      </c>
      <c r="F143" s="39">
        <f t="shared" ca="1" si="79"/>
        <v>96302</v>
      </c>
      <c r="G143" s="40">
        <f t="shared" ca="1" si="80"/>
        <v>37379</v>
      </c>
      <c r="H143" s="40">
        <f t="shared" ca="1" si="81"/>
        <v>58923</v>
      </c>
      <c r="I143" s="41">
        <f t="shared" ca="1" si="82"/>
        <v>22368605</v>
      </c>
      <c r="J143" s="46">
        <f ca="1">IF(C143="","",ROUNDDOWN(-PMT(D143/2,($E$8-C137/12)*2,M137),0))</f>
        <v>193193</v>
      </c>
      <c r="K143" s="47">
        <f t="shared" ref="K143" ca="1" si="83">IF(C143="","",ROUND(M137*D143/2,0))</f>
        <v>75724</v>
      </c>
      <c r="L143" s="48">
        <f t="shared" ref="L143" ca="1" si="84">IF(C143="","",J143-K143)</f>
        <v>117469</v>
      </c>
      <c r="M143" s="44">
        <f ca="1">IF(C143="","",M137-L143)</f>
        <v>7454973</v>
      </c>
      <c r="N143" s="45">
        <f t="shared" ca="1" si="53"/>
        <v>29823578</v>
      </c>
      <c r="Q143" s="25">
        <f t="shared" ca="1" si="50"/>
        <v>113103</v>
      </c>
      <c r="R143" s="25">
        <f t="shared" ca="1" si="51"/>
        <v>176392</v>
      </c>
    </row>
    <row r="144" spans="2:18">
      <c r="B144" s="101"/>
      <c r="C144" s="36">
        <f t="shared" ca="1" si="47"/>
        <v>127</v>
      </c>
      <c r="D144" s="37">
        <f t="shared" ca="1" si="76"/>
        <v>0.02</v>
      </c>
      <c r="E144" s="38">
        <f t="shared" ca="1" si="77"/>
        <v>96302</v>
      </c>
      <c r="F144" s="39">
        <f t="shared" ca="1" si="79"/>
        <v>96302</v>
      </c>
      <c r="G144" s="40">
        <f t="shared" ca="1" si="80"/>
        <v>37281</v>
      </c>
      <c r="H144" s="40">
        <f t="shared" ca="1" si="81"/>
        <v>59021</v>
      </c>
      <c r="I144" s="41">
        <f t="shared" ca="1" si="82"/>
        <v>22309584</v>
      </c>
      <c r="J144" s="42"/>
      <c r="K144" s="43"/>
      <c r="L144" s="43"/>
      <c r="M144" s="44">
        <f ca="1">IF(C144="","",M143)</f>
        <v>7454973</v>
      </c>
      <c r="N144" s="45">
        <f t="shared" ca="1" si="53"/>
        <v>29764557</v>
      </c>
      <c r="Q144" s="25">
        <f t="shared" ca="1" si="50"/>
        <v>37281</v>
      </c>
      <c r="R144" s="25">
        <f t="shared" ca="1" si="51"/>
        <v>59021</v>
      </c>
    </row>
    <row r="145" spans="2:18">
      <c r="B145" s="101"/>
      <c r="C145" s="36">
        <f t="shared" ca="1" si="47"/>
        <v>128</v>
      </c>
      <c r="D145" s="37">
        <f t="shared" ca="1" si="76"/>
        <v>0.02</v>
      </c>
      <c r="E145" s="38">
        <f t="shared" ca="1" si="77"/>
        <v>96302</v>
      </c>
      <c r="F145" s="39">
        <f t="shared" ca="1" si="79"/>
        <v>96302</v>
      </c>
      <c r="G145" s="40">
        <f t="shared" ca="1" si="80"/>
        <v>37183</v>
      </c>
      <c r="H145" s="40">
        <f t="shared" ca="1" si="81"/>
        <v>59119</v>
      </c>
      <c r="I145" s="41">
        <f t="shared" ca="1" si="82"/>
        <v>22250465</v>
      </c>
      <c r="J145" s="42"/>
      <c r="K145" s="43"/>
      <c r="L145" s="43"/>
      <c r="M145" s="44">
        <f t="shared" ref="M145:M148" ca="1" si="85">IF(C145="","",M144)</f>
        <v>7454973</v>
      </c>
      <c r="N145" s="45">
        <f t="shared" ca="1" si="53"/>
        <v>29705438</v>
      </c>
      <c r="Q145" s="25">
        <f t="shared" ca="1" si="50"/>
        <v>37183</v>
      </c>
      <c r="R145" s="25">
        <f t="shared" ca="1" si="51"/>
        <v>59119</v>
      </c>
    </row>
    <row r="146" spans="2:18">
      <c r="B146" s="101"/>
      <c r="C146" s="36">
        <f t="shared" ca="1" si="47"/>
        <v>129</v>
      </c>
      <c r="D146" s="37">
        <f t="shared" ca="1" si="76"/>
        <v>0.02</v>
      </c>
      <c r="E146" s="38">
        <f t="shared" ca="1" si="77"/>
        <v>96302</v>
      </c>
      <c r="F146" s="39">
        <f t="shared" ca="1" si="79"/>
        <v>96302</v>
      </c>
      <c r="G146" s="40">
        <f t="shared" ca="1" si="80"/>
        <v>37084</v>
      </c>
      <c r="H146" s="40">
        <f t="shared" ca="1" si="81"/>
        <v>59218</v>
      </c>
      <c r="I146" s="41">
        <f t="shared" ca="1" si="82"/>
        <v>22191247</v>
      </c>
      <c r="J146" s="42"/>
      <c r="K146" s="43"/>
      <c r="L146" s="43"/>
      <c r="M146" s="44">
        <f t="shared" ca="1" si="85"/>
        <v>7454973</v>
      </c>
      <c r="N146" s="45">
        <f t="shared" ca="1" si="53"/>
        <v>29646220</v>
      </c>
      <c r="Q146" s="25">
        <f t="shared" ca="1" si="50"/>
        <v>37084</v>
      </c>
      <c r="R146" s="25">
        <f t="shared" ca="1" si="51"/>
        <v>59218</v>
      </c>
    </row>
    <row r="147" spans="2:18">
      <c r="B147" s="101"/>
      <c r="C147" s="36">
        <f t="shared" ref="C147:C210" ca="1" si="86">IF(C146="","",IF($E$8*12&lt;C146+1,"",C146+1))</f>
        <v>130</v>
      </c>
      <c r="D147" s="37">
        <f t="shared" ca="1" si="76"/>
        <v>0.02</v>
      </c>
      <c r="E147" s="38">
        <f t="shared" ca="1" si="77"/>
        <v>96302</v>
      </c>
      <c r="F147" s="39">
        <f t="shared" ca="1" si="79"/>
        <v>96302</v>
      </c>
      <c r="G147" s="40">
        <f t="shared" ca="1" si="80"/>
        <v>36985</v>
      </c>
      <c r="H147" s="40">
        <f t="shared" ca="1" si="81"/>
        <v>59317</v>
      </c>
      <c r="I147" s="41">
        <f t="shared" ca="1" si="82"/>
        <v>22131930</v>
      </c>
      <c r="J147" s="42"/>
      <c r="K147" s="43"/>
      <c r="L147" s="43"/>
      <c r="M147" s="44">
        <f t="shared" ca="1" si="85"/>
        <v>7454973</v>
      </c>
      <c r="N147" s="45">
        <f t="shared" ca="1" si="53"/>
        <v>29586903</v>
      </c>
      <c r="Q147" s="25">
        <f t="shared" ref="Q147:Q210" ca="1" si="87">IF(C147="","",G147+K147)</f>
        <v>36985</v>
      </c>
      <c r="R147" s="25">
        <f t="shared" ref="R147:R210" ca="1" si="88">IF(C147="","",H147+L147)</f>
        <v>59317</v>
      </c>
    </row>
    <row r="148" spans="2:18">
      <c r="B148" s="101"/>
      <c r="C148" s="36">
        <f t="shared" ca="1" si="86"/>
        <v>131</v>
      </c>
      <c r="D148" s="37">
        <f t="shared" ca="1" si="76"/>
        <v>0.02</v>
      </c>
      <c r="E148" s="38">
        <f t="shared" ca="1" si="77"/>
        <v>96302</v>
      </c>
      <c r="F148" s="39">
        <f t="shared" ca="1" si="79"/>
        <v>96302</v>
      </c>
      <c r="G148" s="40">
        <f t="shared" ca="1" si="80"/>
        <v>36887</v>
      </c>
      <c r="H148" s="40">
        <f t="shared" ca="1" si="81"/>
        <v>59415</v>
      </c>
      <c r="I148" s="41">
        <f t="shared" ca="1" si="82"/>
        <v>22072515</v>
      </c>
      <c r="J148" s="42"/>
      <c r="K148" s="43"/>
      <c r="L148" s="43"/>
      <c r="M148" s="44">
        <f t="shared" ca="1" si="85"/>
        <v>7454973</v>
      </c>
      <c r="N148" s="45">
        <f t="shared" ref="N148:N211" ca="1" si="89">IF(C148="","",I148+M148)</f>
        <v>29527488</v>
      </c>
      <c r="Q148" s="25">
        <f t="shared" ca="1" si="87"/>
        <v>36887</v>
      </c>
      <c r="R148" s="25">
        <f t="shared" ca="1" si="88"/>
        <v>59415</v>
      </c>
    </row>
    <row r="149" spans="2:18">
      <c r="B149" s="102"/>
      <c r="C149" s="49">
        <f t="shared" ca="1" si="86"/>
        <v>132</v>
      </c>
      <c r="D149" s="50">
        <f ca="1">IF(C149="","",VLOOKUP(C149/12,$H$6:$J$12,3,TRUE))</f>
        <v>0.02</v>
      </c>
      <c r="E149" s="51">
        <f t="shared" ca="1" si="77"/>
        <v>289495</v>
      </c>
      <c r="F149" s="52">
        <f ca="1">IF(C149="","",IF($E$8*12=C149,I148+G149,F148))</f>
        <v>96302</v>
      </c>
      <c r="G149" s="53">
        <f t="shared" ca="1" si="80"/>
        <v>36788</v>
      </c>
      <c r="H149" s="53">
        <f ca="1">IF(C149="","",IF($E$8*12=C149,I148,F149-G149))</f>
        <v>59514</v>
      </c>
      <c r="I149" s="54">
        <f t="shared" ca="1" si="82"/>
        <v>22013001</v>
      </c>
      <c r="J149" s="55">
        <f ca="1">IF(C149="","",IF($E$8*12=C149,M148+K149,J143))</f>
        <v>193193</v>
      </c>
      <c r="K149" s="56">
        <f ca="1">IF(C149="","",ROUND(M143*D149/2,0))</f>
        <v>74550</v>
      </c>
      <c r="L149" s="57">
        <f ca="1">IF(C149="","",IF($E$8*2=C149/6,M148,J149-K149))</f>
        <v>118643</v>
      </c>
      <c r="M149" s="58">
        <f ca="1">IF(C149="","",M143-L149)</f>
        <v>7336330</v>
      </c>
      <c r="N149" s="59">
        <f t="shared" ca="1" si="89"/>
        <v>29349331</v>
      </c>
      <c r="Q149" s="25">
        <f t="shared" ca="1" si="87"/>
        <v>111338</v>
      </c>
      <c r="R149" s="25">
        <f t="shared" ca="1" si="88"/>
        <v>178157</v>
      </c>
    </row>
    <row r="150" spans="2:18">
      <c r="B150" s="100" t="str">
        <f t="shared" ref="B150" ca="1" si="90">IF(C150="","",C161/12&amp;"年目")</f>
        <v>12年目</v>
      </c>
      <c r="C150" s="26">
        <f t="shared" ca="1" si="86"/>
        <v>133</v>
      </c>
      <c r="D150" s="27">
        <f t="shared" ref="D150:D160" ca="1" si="91">D151</f>
        <v>0.02</v>
      </c>
      <c r="E150" s="28">
        <f t="shared" ca="1" si="77"/>
        <v>96302</v>
      </c>
      <c r="F150" s="29">
        <f t="shared" ca="1" si="79"/>
        <v>96302</v>
      </c>
      <c r="G150" s="30">
        <f t="shared" ca="1" si="80"/>
        <v>36688</v>
      </c>
      <c r="H150" s="30">
        <f t="shared" ca="1" si="81"/>
        <v>59614</v>
      </c>
      <c r="I150" s="31">
        <f t="shared" ca="1" si="82"/>
        <v>21953387</v>
      </c>
      <c r="J150" s="32"/>
      <c r="K150" s="33"/>
      <c r="L150" s="33"/>
      <c r="M150" s="34">
        <f ca="1">IF(C150="","",M149)</f>
        <v>7336330</v>
      </c>
      <c r="N150" s="35">
        <f t="shared" ca="1" si="89"/>
        <v>29289717</v>
      </c>
      <c r="Q150" s="25">
        <f t="shared" ca="1" si="87"/>
        <v>36688</v>
      </c>
      <c r="R150" s="25">
        <f t="shared" ca="1" si="88"/>
        <v>59614</v>
      </c>
    </row>
    <row r="151" spans="2:18">
      <c r="B151" s="101"/>
      <c r="C151" s="36">
        <f t="shared" ca="1" si="86"/>
        <v>134</v>
      </c>
      <c r="D151" s="37">
        <f t="shared" ca="1" si="91"/>
        <v>0.02</v>
      </c>
      <c r="E151" s="38">
        <f t="shared" ca="1" si="77"/>
        <v>96302</v>
      </c>
      <c r="F151" s="39">
        <f t="shared" ca="1" si="79"/>
        <v>96302</v>
      </c>
      <c r="G151" s="40">
        <f t="shared" ca="1" si="80"/>
        <v>36589</v>
      </c>
      <c r="H151" s="40">
        <f t="shared" ca="1" si="81"/>
        <v>59713</v>
      </c>
      <c r="I151" s="41">
        <f t="shared" ca="1" si="82"/>
        <v>21893674</v>
      </c>
      <c r="J151" s="42"/>
      <c r="K151" s="43"/>
      <c r="L151" s="43"/>
      <c r="M151" s="44">
        <f t="shared" ref="M151:M154" ca="1" si="92">IF(C151="","",M150)</f>
        <v>7336330</v>
      </c>
      <c r="N151" s="45">
        <f t="shared" ca="1" si="89"/>
        <v>29230004</v>
      </c>
      <c r="Q151" s="25">
        <f t="shared" ca="1" si="87"/>
        <v>36589</v>
      </c>
      <c r="R151" s="25">
        <f t="shared" ca="1" si="88"/>
        <v>59713</v>
      </c>
    </row>
    <row r="152" spans="2:18">
      <c r="B152" s="101"/>
      <c r="C152" s="36">
        <f t="shared" ca="1" si="86"/>
        <v>135</v>
      </c>
      <c r="D152" s="37">
        <f t="shared" ca="1" si="91"/>
        <v>0.02</v>
      </c>
      <c r="E152" s="38">
        <f t="shared" ca="1" si="77"/>
        <v>96302</v>
      </c>
      <c r="F152" s="39">
        <f t="shared" ca="1" si="79"/>
        <v>96302</v>
      </c>
      <c r="G152" s="40">
        <f t="shared" ca="1" si="80"/>
        <v>36489</v>
      </c>
      <c r="H152" s="40">
        <f t="shared" ca="1" si="81"/>
        <v>59813</v>
      </c>
      <c r="I152" s="41">
        <f t="shared" ca="1" si="82"/>
        <v>21833861</v>
      </c>
      <c r="J152" s="42"/>
      <c r="K152" s="43"/>
      <c r="L152" s="43"/>
      <c r="M152" s="44">
        <f t="shared" ca="1" si="92"/>
        <v>7336330</v>
      </c>
      <c r="N152" s="45">
        <f t="shared" ca="1" si="89"/>
        <v>29170191</v>
      </c>
      <c r="Q152" s="25">
        <f t="shared" ca="1" si="87"/>
        <v>36489</v>
      </c>
      <c r="R152" s="25">
        <f t="shared" ca="1" si="88"/>
        <v>59813</v>
      </c>
    </row>
    <row r="153" spans="2:18">
      <c r="B153" s="101"/>
      <c r="C153" s="36">
        <f t="shared" ca="1" si="86"/>
        <v>136</v>
      </c>
      <c r="D153" s="37">
        <f t="shared" ca="1" si="91"/>
        <v>0.02</v>
      </c>
      <c r="E153" s="38">
        <f t="shared" ca="1" si="77"/>
        <v>96302</v>
      </c>
      <c r="F153" s="39">
        <f t="shared" ca="1" si="79"/>
        <v>96302</v>
      </c>
      <c r="G153" s="40">
        <f t="shared" ca="1" si="80"/>
        <v>36390</v>
      </c>
      <c r="H153" s="40">
        <f t="shared" ca="1" si="81"/>
        <v>59912</v>
      </c>
      <c r="I153" s="41">
        <f t="shared" ca="1" si="82"/>
        <v>21773949</v>
      </c>
      <c r="J153" s="42"/>
      <c r="K153" s="43"/>
      <c r="L153" s="43"/>
      <c r="M153" s="44">
        <f t="shared" ca="1" si="92"/>
        <v>7336330</v>
      </c>
      <c r="N153" s="45">
        <f t="shared" ca="1" si="89"/>
        <v>29110279</v>
      </c>
      <c r="Q153" s="25">
        <f t="shared" ca="1" si="87"/>
        <v>36390</v>
      </c>
      <c r="R153" s="25">
        <f t="shared" ca="1" si="88"/>
        <v>59912</v>
      </c>
    </row>
    <row r="154" spans="2:18">
      <c r="B154" s="101"/>
      <c r="C154" s="36">
        <f t="shared" ca="1" si="86"/>
        <v>137</v>
      </c>
      <c r="D154" s="37">
        <f t="shared" ca="1" si="91"/>
        <v>0.02</v>
      </c>
      <c r="E154" s="38">
        <f t="shared" ca="1" si="77"/>
        <v>96302</v>
      </c>
      <c r="F154" s="39">
        <f t="shared" ca="1" si="79"/>
        <v>96302</v>
      </c>
      <c r="G154" s="40">
        <f t="shared" ca="1" si="80"/>
        <v>36290</v>
      </c>
      <c r="H154" s="40">
        <f t="shared" ca="1" si="81"/>
        <v>60012</v>
      </c>
      <c r="I154" s="41">
        <f t="shared" ca="1" si="82"/>
        <v>21713937</v>
      </c>
      <c r="J154" s="42"/>
      <c r="K154" s="43"/>
      <c r="L154" s="43"/>
      <c r="M154" s="44">
        <f t="shared" ca="1" si="92"/>
        <v>7336330</v>
      </c>
      <c r="N154" s="45">
        <f t="shared" ca="1" si="89"/>
        <v>29050267</v>
      </c>
      <c r="Q154" s="25">
        <f t="shared" ca="1" si="87"/>
        <v>36290</v>
      </c>
      <c r="R154" s="25">
        <f t="shared" ca="1" si="88"/>
        <v>60012</v>
      </c>
    </row>
    <row r="155" spans="2:18">
      <c r="B155" s="101"/>
      <c r="C155" s="36">
        <f t="shared" ca="1" si="86"/>
        <v>138</v>
      </c>
      <c r="D155" s="37">
        <f t="shared" ca="1" si="91"/>
        <v>0.02</v>
      </c>
      <c r="E155" s="38">
        <f t="shared" ca="1" si="77"/>
        <v>289495</v>
      </c>
      <c r="F155" s="39">
        <f t="shared" ca="1" si="79"/>
        <v>96302</v>
      </c>
      <c r="G155" s="40">
        <f t="shared" ca="1" si="80"/>
        <v>36190</v>
      </c>
      <c r="H155" s="40">
        <f t="shared" ca="1" si="81"/>
        <v>60112</v>
      </c>
      <c r="I155" s="41">
        <f t="shared" ca="1" si="82"/>
        <v>21653825</v>
      </c>
      <c r="J155" s="46">
        <f ca="1">IF(C155="","",J149)</f>
        <v>193193</v>
      </c>
      <c r="K155" s="47">
        <f t="shared" ref="K155" ca="1" si="93">IF(C155="","",ROUND(M149*D155/2,0))</f>
        <v>73363</v>
      </c>
      <c r="L155" s="48">
        <f t="shared" ref="L155" ca="1" si="94">IF(C155="","",J155-K155)</f>
        <v>119830</v>
      </c>
      <c r="M155" s="44">
        <f ca="1">IF(C155="","",M149-L155)</f>
        <v>7216500</v>
      </c>
      <c r="N155" s="45">
        <f t="shared" ca="1" si="89"/>
        <v>28870325</v>
      </c>
      <c r="Q155" s="25">
        <f t="shared" ca="1" si="87"/>
        <v>109553</v>
      </c>
      <c r="R155" s="25">
        <f t="shared" ca="1" si="88"/>
        <v>179942</v>
      </c>
    </row>
    <row r="156" spans="2:18">
      <c r="B156" s="101"/>
      <c r="C156" s="36">
        <f t="shared" ca="1" si="86"/>
        <v>139</v>
      </c>
      <c r="D156" s="37">
        <f t="shared" ca="1" si="91"/>
        <v>0.02</v>
      </c>
      <c r="E156" s="38">
        <f t="shared" ca="1" si="77"/>
        <v>96302</v>
      </c>
      <c r="F156" s="39">
        <f t="shared" ca="1" si="79"/>
        <v>96302</v>
      </c>
      <c r="G156" s="40">
        <f t="shared" ca="1" si="80"/>
        <v>36090</v>
      </c>
      <c r="H156" s="40">
        <f t="shared" ca="1" si="81"/>
        <v>60212</v>
      </c>
      <c r="I156" s="41">
        <f t="shared" ca="1" si="82"/>
        <v>21593613</v>
      </c>
      <c r="J156" s="42"/>
      <c r="K156" s="43"/>
      <c r="L156" s="43"/>
      <c r="M156" s="44">
        <f ca="1">IF(C156="","",M155)</f>
        <v>7216500</v>
      </c>
      <c r="N156" s="45">
        <f t="shared" ca="1" si="89"/>
        <v>28810113</v>
      </c>
      <c r="Q156" s="25">
        <f t="shared" ca="1" si="87"/>
        <v>36090</v>
      </c>
      <c r="R156" s="25">
        <f t="shared" ca="1" si="88"/>
        <v>60212</v>
      </c>
    </row>
    <row r="157" spans="2:18">
      <c r="B157" s="101"/>
      <c r="C157" s="36">
        <f t="shared" ca="1" si="86"/>
        <v>140</v>
      </c>
      <c r="D157" s="37">
        <f t="shared" ca="1" si="91"/>
        <v>0.02</v>
      </c>
      <c r="E157" s="38">
        <f t="shared" ca="1" si="77"/>
        <v>96302</v>
      </c>
      <c r="F157" s="39">
        <f t="shared" ca="1" si="79"/>
        <v>96302</v>
      </c>
      <c r="G157" s="40">
        <f t="shared" ca="1" si="80"/>
        <v>35989</v>
      </c>
      <c r="H157" s="40">
        <f t="shared" ca="1" si="81"/>
        <v>60313</v>
      </c>
      <c r="I157" s="41">
        <f t="shared" ca="1" si="82"/>
        <v>21533300</v>
      </c>
      <c r="J157" s="42"/>
      <c r="K157" s="43"/>
      <c r="L157" s="43"/>
      <c r="M157" s="44">
        <f t="shared" ref="M157:M160" ca="1" si="95">IF(C157="","",M156)</f>
        <v>7216500</v>
      </c>
      <c r="N157" s="45">
        <f t="shared" ca="1" si="89"/>
        <v>28749800</v>
      </c>
      <c r="Q157" s="25">
        <f t="shared" ca="1" si="87"/>
        <v>35989</v>
      </c>
      <c r="R157" s="25">
        <f t="shared" ca="1" si="88"/>
        <v>60313</v>
      </c>
    </row>
    <row r="158" spans="2:18">
      <c r="B158" s="101"/>
      <c r="C158" s="36">
        <f t="shared" ca="1" si="86"/>
        <v>141</v>
      </c>
      <c r="D158" s="37">
        <f t="shared" ca="1" si="91"/>
        <v>0.02</v>
      </c>
      <c r="E158" s="38">
        <f t="shared" ca="1" si="77"/>
        <v>96302</v>
      </c>
      <c r="F158" s="39">
        <f t="shared" ca="1" si="79"/>
        <v>96302</v>
      </c>
      <c r="G158" s="40">
        <f t="shared" ca="1" si="80"/>
        <v>35889</v>
      </c>
      <c r="H158" s="40">
        <f t="shared" ca="1" si="81"/>
        <v>60413</v>
      </c>
      <c r="I158" s="41">
        <f t="shared" ca="1" si="82"/>
        <v>21472887</v>
      </c>
      <c r="J158" s="42"/>
      <c r="K158" s="43"/>
      <c r="L158" s="43"/>
      <c r="M158" s="44">
        <f t="shared" ca="1" si="95"/>
        <v>7216500</v>
      </c>
      <c r="N158" s="45">
        <f t="shared" ca="1" si="89"/>
        <v>28689387</v>
      </c>
      <c r="Q158" s="25">
        <f t="shared" ca="1" si="87"/>
        <v>35889</v>
      </c>
      <c r="R158" s="25">
        <f t="shared" ca="1" si="88"/>
        <v>60413</v>
      </c>
    </row>
    <row r="159" spans="2:18">
      <c r="B159" s="101"/>
      <c r="C159" s="36">
        <f t="shared" ca="1" si="86"/>
        <v>142</v>
      </c>
      <c r="D159" s="37">
        <f t="shared" ca="1" si="91"/>
        <v>0.02</v>
      </c>
      <c r="E159" s="38">
        <f t="shared" ca="1" si="77"/>
        <v>96302</v>
      </c>
      <c r="F159" s="39">
        <f t="shared" ca="1" si="79"/>
        <v>96302</v>
      </c>
      <c r="G159" s="40">
        <f t="shared" ca="1" si="80"/>
        <v>35788</v>
      </c>
      <c r="H159" s="40">
        <f t="shared" ca="1" si="81"/>
        <v>60514</v>
      </c>
      <c r="I159" s="41">
        <f t="shared" ca="1" si="82"/>
        <v>21412373</v>
      </c>
      <c r="J159" s="42"/>
      <c r="K159" s="43"/>
      <c r="L159" s="43"/>
      <c r="M159" s="44">
        <f t="shared" ca="1" si="95"/>
        <v>7216500</v>
      </c>
      <c r="N159" s="45">
        <f t="shared" ca="1" si="89"/>
        <v>28628873</v>
      </c>
      <c r="Q159" s="25">
        <f t="shared" ca="1" si="87"/>
        <v>35788</v>
      </c>
      <c r="R159" s="25">
        <f t="shared" ca="1" si="88"/>
        <v>60514</v>
      </c>
    </row>
    <row r="160" spans="2:18">
      <c r="B160" s="101"/>
      <c r="C160" s="36">
        <f t="shared" ca="1" si="86"/>
        <v>143</v>
      </c>
      <c r="D160" s="37">
        <f t="shared" ca="1" si="91"/>
        <v>0.02</v>
      </c>
      <c r="E160" s="38">
        <f t="shared" ca="1" si="77"/>
        <v>96302</v>
      </c>
      <c r="F160" s="39">
        <f t="shared" ca="1" si="79"/>
        <v>96302</v>
      </c>
      <c r="G160" s="40">
        <f t="shared" ca="1" si="80"/>
        <v>35687</v>
      </c>
      <c r="H160" s="40">
        <f t="shared" ca="1" si="81"/>
        <v>60615</v>
      </c>
      <c r="I160" s="41">
        <f t="shared" ca="1" si="82"/>
        <v>21351758</v>
      </c>
      <c r="J160" s="42"/>
      <c r="K160" s="43"/>
      <c r="L160" s="43"/>
      <c r="M160" s="44">
        <f t="shared" ca="1" si="95"/>
        <v>7216500</v>
      </c>
      <c r="N160" s="45">
        <f t="shared" ca="1" si="89"/>
        <v>28568258</v>
      </c>
      <c r="Q160" s="25">
        <f t="shared" ca="1" si="87"/>
        <v>35687</v>
      </c>
      <c r="R160" s="25">
        <f t="shared" ca="1" si="88"/>
        <v>60615</v>
      </c>
    </row>
    <row r="161" spans="2:18">
      <c r="B161" s="102"/>
      <c r="C161" s="49">
        <f t="shared" ca="1" si="86"/>
        <v>144</v>
      </c>
      <c r="D161" s="50">
        <f ca="1">IF(C161="","",VLOOKUP(C161/12,$H$6:$J$12,3,TRUE))</f>
        <v>0.02</v>
      </c>
      <c r="E161" s="51">
        <f t="shared" ca="1" si="77"/>
        <v>289495</v>
      </c>
      <c r="F161" s="52">
        <f ca="1">IF(C161="","",IF($E$8*12=C161,I160+G161,F160))</f>
        <v>96302</v>
      </c>
      <c r="G161" s="53">
        <f t="shared" ca="1" si="80"/>
        <v>35586</v>
      </c>
      <c r="H161" s="53">
        <f ca="1">IF(C161="","",IF($E$8*12=C161,I160,F161-G161))</f>
        <v>60716</v>
      </c>
      <c r="I161" s="54">
        <f t="shared" ca="1" si="82"/>
        <v>21291042</v>
      </c>
      <c r="J161" s="55">
        <f ca="1">IF(C161="","",IF($E$8*12=C161,M160+K161,J155))</f>
        <v>193193</v>
      </c>
      <c r="K161" s="56">
        <f ca="1">IF(C161="","",ROUND(M155*D161/2,0))</f>
        <v>72165</v>
      </c>
      <c r="L161" s="57">
        <f ca="1">IF(C161="","",IF($E$8*2=C161/6,M160,J161-K161))</f>
        <v>121028</v>
      </c>
      <c r="M161" s="58">
        <f ca="1">IF(C161="","",M155-L161)</f>
        <v>7095472</v>
      </c>
      <c r="N161" s="59">
        <f t="shared" ca="1" si="89"/>
        <v>28386514</v>
      </c>
      <c r="Q161" s="25">
        <f t="shared" ca="1" si="87"/>
        <v>107751</v>
      </c>
      <c r="R161" s="25">
        <f t="shared" ca="1" si="88"/>
        <v>181744</v>
      </c>
    </row>
    <row r="162" spans="2:18">
      <c r="B162" s="100" t="str">
        <f t="shared" ref="B162" ca="1" si="96">IF(C162="","",C173/12&amp;"年目")</f>
        <v>13年目</v>
      </c>
      <c r="C162" s="26">
        <f t="shared" ca="1" si="86"/>
        <v>145</v>
      </c>
      <c r="D162" s="27">
        <f t="shared" ref="D162:D172" ca="1" si="97">D163</f>
        <v>0.02</v>
      </c>
      <c r="E162" s="28">
        <f t="shared" ca="1" si="77"/>
        <v>96302</v>
      </c>
      <c r="F162" s="29">
        <f t="shared" ca="1" si="79"/>
        <v>96302</v>
      </c>
      <c r="G162" s="30">
        <f t="shared" ca="1" si="80"/>
        <v>35485</v>
      </c>
      <c r="H162" s="30">
        <f t="shared" ca="1" si="81"/>
        <v>60817</v>
      </c>
      <c r="I162" s="31">
        <f t="shared" ca="1" si="82"/>
        <v>21230225</v>
      </c>
      <c r="J162" s="32"/>
      <c r="K162" s="33"/>
      <c r="L162" s="33"/>
      <c r="M162" s="34">
        <f ca="1">IF(C162="","",M161)</f>
        <v>7095472</v>
      </c>
      <c r="N162" s="35">
        <f t="shared" ca="1" si="89"/>
        <v>28325697</v>
      </c>
      <c r="Q162" s="25">
        <f t="shared" ca="1" si="87"/>
        <v>35485</v>
      </c>
      <c r="R162" s="25">
        <f t="shared" ca="1" si="88"/>
        <v>60817</v>
      </c>
    </row>
    <row r="163" spans="2:18">
      <c r="B163" s="101"/>
      <c r="C163" s="36">
        <f t="shared" ca="1" si="86"/>
        <v>146</v>
      </c>
      <c r="D163" s="37">
        <f t="shared" ca="1" si="97"/>
        <v>0.02</v>
      </c>
      <c r="E163" s="38">
        <f t="shared" ca="1" si="77"/>
        <v>96302</v>
      </c>
      <c r="F163" s="39">
        <f t="shared" ca="1" si="79"/>
        <v>96302</v>
      </c>
      <c r="G163" s="40">
        <f t="shared" ca="1" si="80"/>
        <v>35384</v>
      </c>
      <c r="H163" s="40">
        <f t="shared" ca="1" si="81"/>
        <v>60918</v>
      </c>
      <c r="I163" s="41">
        <f t="shared" ca="1" si="82"/>
        <v>21169307</v>
      </c>
      <c r="J163" s="42"/>
      <c r="K163" s="43"/>
      <c r="L163" s="43"/>
      <c r="M163" s="44">
        <f t="shared" ref="M163:M166" ca="1" si="98">IF(C163="","",M162)</f>
        <v>7095472</v>
      </c>
      <c r="N163" s="45">
        <f t="shared" ca="1" si="89"/>
        <v>28264779</v>
      </c>
      <c r="Q163" s="25">
        <f t="shared" ca="1" si="87"/>
        <v>35384</v>
      </c>
      <c r="R163" s="25">
        <f t="shared" ca="1" si="88"/>
        <v>60918</v>
      </c>
    </row>
    <row r="164" spans="2:18">
      <c r="B164" s="101"/>
      <c r="C164" s="36">
        <f t="shared" ca="1" si="86"/>
        <v>147</v>
      </c>
      <c r="D164" s="37">
        <f t="shared" ca="1" si="97"/>
        <v>0.02</v>
      </c>
      <c r="E164" s="38">
        <f t="shared" ca="1" si="77"/>
        <v>96302</v>
      </c>
      <c r="F164" s="39">
        <f t="shared" ca="1" si="79"/>
        <v>96302</v>
      </c>
      <c r="G164" s="40">
        <f t="shared" ca="1" si="80"/>
        <v>35282</v>
      </c>
      <c r="H164" s="40">
        <f t="shared" ca="1" si="81"/>
        <v>61020</v>
      </c>
      <c r="I164" s="41">
        <f t="shared" ca="1" si="82"/>
        <v>21108287</v>
      </c>
      <c r="J164" s="42"/>
      <c r="K164" s="43"/>
      <c r="L164" s="43"/>
      <c r="M164" s="44">
        <f t="shared" ca="1" si="98"/>
        <v>7095472</v>
      </c>
      <c r="N164" s="45">
        <f t="shared" ca="1" si="89"/>
        <v>28203759</v>
      </c>
      <c r="Q164" s="25">
        <f t="shared" ca="1" si="87"/>
        <v>35282</v>
      </c>
      <c r="R164" s="25">
        <f t="shared" ca="1" si="88"/>
        <v>61020</v>
      </c>
    </row>
    <row r="165" spans="2:18">
      <c r="B165" s="101"/>
      <c r="C165" s="36">
        <f t="shared" ca="1" si="86"/>
        <v>148</v>
      </c>
      <c r="D165" s="37">
        <f t="shared" ca="1" si="97"/>
        <v>0.02</v>
      </c>
      <c r="E165" s="38">
        <f t="shared" ca="1" si="77"/>
        <v>96302</v>
      </c>
      <c r="F165" s="39">
        <f t="shared" ca="1" si="79"/>
        <v>96302</v>
      </c>
      <c r="G165" s="40">
        <f t="shared" ca="1" si="80"/>
        <v>35180</v>
      </c>
      <c r="H165" s="40">
        <f t="shared" ca="1" si="81"/>
        <v>61122</v>
      </c>
      <c r="I165" s="41">
        <f t="shared" ca="1" si="82"/>
        <v>21047165</v>
      </c>
      <c r="J165" s="42"/>
      <c r="K165" s="43"/>
      <c r="L165" s="43"/>
      <c r="M165" s="44">
        <f t="shared" ca="1" si="98"/>
        <v>7095472</v>
      </c>
      <c r="N165" s="45">
        <f t="shared" ca="1" si="89"/>
        <v>28142637</v>
      </c>
      <c r="Q165" s="25">
        <f t="shared" ca="1" si="87"/>
        <v>35180</v>
      </c>
      <c r="R165" s="25">
        <f t="shared" ca="1" si="88"/>
        <v>61122</v>
      </c>
    </row>
    <row r="166" spans="2:18">
      <c r="B166" s="101"/>
      <c r="C166" s="36">
        <f t="shared" ca="1" si="86"/>
        <v>149</v>
      </c>
      <c r="D166" s="37">
        <f t="shared" ca="1" si="97"/>
        <v>0.02</v>
      </c>
      <c r="E166" s="38">
        <f t="shared" ca="1" si="77"/>
        <v>96302</v>
      </c>
      <c r="F166" s="39">
        <f t="shared" ca="1" si="79"/>
        <v>96302</v>
      </c>
      <c r="G166" s="40">
        <f t="shared" ca="1" si="80"/>
        <v>35079</v>
      </c>
      <c r="H166" s="40">
        <f t="shared" ca="1" si="81"/>
        <v>61223</v>
      </c>
      <c r="I166" s="41">
        <f t="shared" ca="1" si="82"/>
        <v>20985942</v>
      </c>
      <c r="J166" s="42"/>
      <c r="K166" s="43"/>
      <c r="L166" s="43"/>
      <c r="M166" s="44">
        <f t="shared" ca="1" si="98"/>
        <v>7095472</v>
      </c>
      <c r="N166" s="45">
        <f t="shared" ca="1" si="89"/>
        <v>28081414</v>
      </c>
      <c r="Q166" s="25">
        <f t="shared" ca="1" si="87"/>
        <v>35079</v>
      </c>
      <c r="R166" s="25">
        <f t="shared" ca="1" si="88"/>
        <v>61223</v>
      </c>
    </row>
    <row r="167" spans="2:18">
      <c r="B167" s="101"/>
      <c r="C167" s="36">
        <f t="shared" ca="1" si="86"/>
        <v>150</v>
      </c>
      <c r="D167" s="37">
        <f t="shared" ca="1" si="97"/>
        <v>0.02</v>
      </c>
      <c r="E167" s="38">
        <f t="shared" ca="1" si="77"/>
        <v>289495</v>
      </c>
      <c r="F167" s="39">
        <f t="shared" ca="1" si="79"/>
        <v>96302</v>
      </c>
      <c r="G167" s="40">
        <f t="shared" ca="1" si="80"/>
        <v>34977</v>
      </c>
      <c r="H167" s="40">
        <f t="shared" ca="1" si="81"/>
        <v>61325</v>
      </c>
      <c r="I167" s="41">
        <f t="shared" ca="1" si="82"/>
        <v>20924617</v>
      </c>
      <c r="J167" s="46">
        <f ca="1">IF(C167="","",J161)</f>
        <v>193193</v>
      </c>
      <c r="K167" s="47">
        <f t="shared" ref="K167" ca="1" si="99">IF(C167="","",ROUND(M161*D167/2,0))</f>
        <v>70955</v>
      </c>
      <c r="L167" s="48">
        <f t="shared" ref="L167" ca="1" si="100">IF(C167="","",J167-K167)</f>
        <v>122238</v>
      </c>
      <c r="M167" s="44">
        <f ca="1">IF(C167="","",M161-L167)</f>
        <v>6973234</v>
      </c>
      <c r="N167" s="45">
        <f t="shared" ca="1" si="89"/>
        <v>27897851</v>
      </c>
      <c r="Q167" s="25">
        <f t="shared" ca="1" si="87"/>
        <v>105932</v>
      </c>
      <c r="R167" s="25">
        <f t="shared" ca="1" si="88"/>
        <v>183563</v>
      </c>
    </row>
    <row r="168" spans="2:18">
      <c r="B168" s="101"/>
      <c r="C168" s="36">
        <f t="shared" ca="1" si="86"/>
        <v>151</v>
      </c>
      <c r="D168" s="37">
        <f t="shared" ca="1" si="97"/>
        <v>0.02</v>
      </c>
      <c r="E168" s="38">
        <f t="shared" ca="1" si="77"/>
        <v>96302</v>
      </c>
      <c r="F168" s="39">
        <f t="shared" ca="1" si="79"/>
        <v>96302</v>
      </c>
      <c r="G168" s="40">
        <f t="shared" ca="1" si="80"/>
        <v>34874</v>
      </c>
      <c r="H168" s="40">
        <f t="shared" ca="1" si="81"/>
        <v>61428</v>
      </c>
      <c r="I168" s="41">
        <f t="shared" ca="1" si="82"/>
        <v>20863189</v>
      </c>
      <c r="J168" s="42"/>
      <c r="K168" s="43"/>
      <c r="L168" s="43"/>
      <c r="M168" s="44">
        <f ca="1">IF(C168="","",M167)</f>
        <v>6973234</v>
      </c>
      <c r="N168" s="45">
        <f t="shared" ca="1" si="89"/>
        <v>27836423</v>
      </c>
      <c r="Q168" s="25">
        <f t="shared" ca="1" si="87"/>
        <v>34874</v>
      </c>
      <c r="R168" s="25">
        <f t="shared" ca="1" si="88"/>
        <v>61428</v>
      </c>
    </row>
    <row r="169" spans="2:18">
      <c r="B169" s="101"/>
      <c r="C169" s="36">
        <f t="shared" ca="1" si="86"/>
        <v>152</v>
      </c>
      <c r="D169" s="37">
        <f t="shared" ca="1" si="97"/>
        <v>0.02</v>
      </c>
      <c r="E169" s="38">
        <f t="shared" ca="1" si="77"/>
        <v>96302</v>
      </c>
      <c r="F169" s="39">
        <f t="shared" ca="1" si="79"/>
        <v>96302</v>
      </c>
      <c r="G169" s="40">
        <f t="shared" ca="1" si="80"/>
        <v>34772</v>
      </c>
      <c r="H169" s="40">
        <f t="shared" ca="1" si="81"/>
        <v>61530</v>
      </c>
      <c r="I169" s="41">
        <f t="shared" ca="1" si="82"/>
        <v>20801659</v>
      </c>
      <c r="J169" s="42"/>
      <c r="K169" s="43"/>
      <c r="L169" s="43"/>
      <c r="M169" s="44">
        <f t="shared" ref="M169:M172" ca="1" si="101">IF(C169="","",M168)</f>
        <v>6973234</v>
      </c>
      <c r="N169" s="45">
        <f t="shared" ca="1" si="89"/>
        <v>27774893</v>
      </c>
      <c r="Q169" s="25">
        <f t="shared" ca="1" si="87"/>
        <v>34772</v>
      </c>
      <c r="R169" s="25">
        <f t="shared" ca="1" si="88"/>
        <v>61530</v>
      </c>
    </row>
    <row r="170" spans="2:18">
      <c r="B170" s="101"/>
      <c r="C170" s="36">
        <f t="shared" ca="1" si="86"/>
        <v>153</v>
      </c>
      <c r="D170" s="37">
        <f t="shared" ca="1" si="97"/>
        <v>0.02</v>
      </c>
      <c r="E170" s="38">
        <f t="shared" ca="1" si="77"/>
        <v>96302</v>
      </c>
      <c r="F170" s="39">
        <f t="shared" ca="1" si="79"/>
        <v>96302</v>
      </c>
      <c r="G170" s="40">
        <f t="shared" ca="1" si="80"/>
        <v>34669</v>
      </c>
      <c r="H170" s="40">
        <f t="shared" ca="1" si="81"/>
        <v>61633</v>
      </c>
      <c r="I170" s="41">
        <f t="shared" ca="1" si="82"/>
        <v>20740026</v>
      </c>
      <c r="J170" s="42"/>
      <c r="K170" s="43"/>
      <c r="L170" s="43"/>
      <c r="M170" s="44">
        <f t="shared" ca="1" si="101"/>
        <v>6973234</v>
      </c>
      <c r="N170" s="45">
        <f t="shared" ca="1" si="89"/>
        <v>27713260</v>
      </c>
      <c r="Q170" s="25">
        <f t="shared" ca="1" si="87"/>
        <v>34669</v>
      </c>
      <c r="R170" s="25">
        <f t="shared" ca="1" si="88"/>
        <v>61633</v>
      </c>
    </row>
    <row r="171" spans="2:18">
      <c r="B171" s="101"/>
      <c r="C171" s="36">
        <f t="shared" ca="1" si="86"/>
        <v>154</v>
      </c>
      <c r="D171" s="37">
        <f t="shared" ca="1" si="97"/>
        <v>0.02</v>
      </c>
      <c r="E171" s="38">
        <f t="shared" ca="1" si="77"/>
        <v>96302</v>
      </c>
      <c r="F171" s="39">
        <f t="shared" ca="1" si="79"/>
        <v>96302</v>
      </c>
      <c r="G171" s="40">
        <f t="shared" ca="1" si="80"/>
        <v>34567</v>
      </c>
      <c r="H171" s="40">
        <f t="shared" ca="1" si="81"/>
        <v>61735</v>
      </c>
      <c r="I171" s="41">
        <f t="shared" ca="1" si="82"/>
        <v>20678291</v>
      </c>
      <c r="J171" s="42"/>
      <c r="K171" s="43"/>
      <c r="L171" s="43"/>
      <c r="M171" s="44">
        <f t="shared" ca="1" si="101"/>
        <v>6973234</v>
      </c>
      <c r="N171" s="45">
        <f t="shared" ca="1" si="89"/>
        <v>27651525</v>
      </c>
      <c r="Q171" s="25">
        <f t="shared" ca="1" si="87"/>
        <v>34567</v>
      </c>
      <c r="R171" s="25">
        <f t="shared" ca="1" si="88"/>
        <v>61735</v>
      </c>
    </row>
    <row r="172" spans="2:18">
      <c r="B172" s="101"/>
      <c r="C172" s="36">
        <f t="shared" ca="1" si="86"/>
        <v>155</v>
      </c>
      <c r="D172" s="37">
        <f t="shared" ca="1" si="97"/>
        <v>0.02</v>
      </c>
      <c r="E172" s="38">
        <f t="shared" ca="1" si="77"/>
        <v>96302</v>
      </c>
      <c r="F172" s="39">
        <f t="shared" ca="1" si="79"/>
        <v>96302</v>
      </c>
      <c r="G172" s="40">
        <f t="shared" ca="1" si="80"/>
        <v>34464</v>
      </c>
      <c r="H172" s="40">
        <f t="shared" ca="1" si="81"/>
        <v>61838</v>
      </c>
      <c r="I172" s="41">
        <f t="shared" ca="1" si="82"/>
        <v>20616453</v>
      </c>
      <c r="J172" s="42"/>
      <c r="K172" s="43"/>
      <c r="L172" s="43"/>
      <c r="M172" s="44">
        <f t="shared" ca="1" si="101"/>
        <v>6973234</v>
      </c>
      <c r="N172" s="45">
        <f t="shared" ca="1" si="89"/>
        <v>27589687</v>
      </c>
      <c r="Q172" s="25">
        <f t="shared" ca="1" si="87"/>
        <v>34464</v>
      </c>
      <c r="R172" s="25">
        <f t="shared" ca="1" si="88"/>
        <v>61838</v>
      </c>
    </row>
    <row r="173" spans="2:18">
      <c r="B173" s="102"/>
      <c r="C173" s="49">
        <f t="shared" ca="1" si="86"/>
        <v>156</v>
      </c>
      <c r="D173" s="50">
        <f ca="1">IF(C173="","",VLOOKUP(C173/12,$H$6:$J$12,3,TRUE))</f>
        <v>0.02</v>
      </c>
      <c r="E173" s="51">
        <f t="shared" ca="1" si="77"/>
        <v>289495</v>
      </c>
      <c r="F173" s="52">
        <f ca="1">IF(C173="","",IF($E$8*12=C173,I172+G173,F172))</f>
        <v>96302</v>
      </c>
      <c r="G173" s="53">
        <f t="shared" ca="1" si="80"/>
        <v>34361</v>
      </c>
      <c r="H173" s="53">
        <f ca="1">IF(C173="","",IF($E$8*12=C173,I172,F173-G173))</f>
        <v>61941</v>
      </c>
      <c r="I173" s="54">
        <f t="shared" ca="1" si="82"/>
        <v>20554512</v>
      </c>
      <c r="J173" s="55">
        <f ca="1">IF(C173="","",IF($E$8*12=C173,M172+K173,J167))</f>
        <v>193193</v>
      </c>
      <c r="K173" s="56">
        <f ca="1">IF(C173="","",ROUND(M167*D173/2,0))</f>
        <v>69732</v>
      </c>
      <c r="L173" s="57">
        <f ca="1">IF(C173="","",IF($E$8*2=C173/6,M172,J173-K173))</f>
        <v>123461</v>
      </c>
      <c r="M173" s="58">
        <f ca="1">IF(C173="","",M167-L173)</f>
        <v>6849773</v>
      </c>
      <c r="N173" s="59">
        <f t="shared" ca="1" si="89"/>
        <v>27404285</v>
      </c>
      <c r="Q173" s="25">
        <f t="shared" ca="1" si="87"/>
        <v>104093</v>
      </c>
      <c r="R173" s="25">
        <f t="shared" ca="1" si="88"/>
        <v>185402</v>
      </c>
    </row>
    <row r="174" spans="2:18">
      <c r="B174" s="100" t="str">
        <f t="shared" ref="B174" ca="1" si="102">IF(C174="","",C185/12&amp;"年目")</f>
        <v>14年目</v>
      </c>
      <c r="C174" s="26">
        <f t="shared" ca="1" si="86"/>
        <v>157</v>
      </c>
      <c r="D174" s="27">
        <f t="shared" ref="D174:D184" ca="1" si="103">D175</f>
        <v>0.02</v>
      </c>
      <c r="E174" s="28">
        <f t="shared" ca="1" si="77"/>
        <v>96302</v>
      </c>
      <c r="F174" s="29">
        <f t="shared" ca="1" si="79"/>
        <v>96302</v>
      </c>
      <c r="G174" s="30">
        <f t="shared" ca="1" si="80"/>
        <v>34258</v>
      </c>
      <c r="H174" s="30">
        <f t="shared" ca="1" si="81"/>
        <v>62044</v>
      </c>
      <c r="I174" s="31">
        <f t="shared" ca="1" si="82"/>
        <v>20492468</v>
      </c>
      <c r="J174" s="32"/>
      <c r="K174" s="33"/>
      <c r="L174" s="33"/>
      <c r="M174" s="34">
        <f ca="1">IF(C174="","",M173)</f>
        <v>6849773</v>
      </c>
      <c r="N174" s="35">
        <f t="shared" ca="1" si="89"/>
        <v>27342241</v>
      </c>
      <c r="Q174" s="25">
        <f t="shared" ca="1" si="87"/>
        <v>34258</v>
      </c>
      <c r="R174" s="25">
        <f t="shared" ca="1" si="88"/>
        <v>62044</v>
      </c>
    </row>
    <row r="175" spans="2:18">
      <c r="B175" s="101"/>
      <c r="C175" s="36">
        <f t="shared" ca="1" si="86"/>
        <v>158</v>
      </c>
      <c r="D175" s="37">
        <f t="shared" ca="1" si="103"/>
        <v>0.02</v>
      </c>
      <c r="E175" s="38">
        <f t="shared" ca="1" si="77"/>
        <v>96302</v>
      </c>
      <c r="F175" s="39">
        <f t="shared" ca="1" si="79"/>
        <v>96302</v>
      </c>
      <c r="G175" s="40">
        <f t="shared" ca="1" si="80"/>
        <v>34154</v>
      </c>
      <c r="H175" s="40">
        <f t="shared" ca="1" si="81"/>
        <v>62148</v>
      </c>
      <c r="I175" s="41">
        <f t="shared" ca="1" si="82"/>
        <v>20430320</v>
      </c>
      <c r="J175" s="42"/>
      <c r="K175" s="43"/>
      <c r="L175" s="43"/>
      <c r="M175" s="44">
        <f t="shared" ref="M175:M178" ca="1" si="104">IF(C175="","",M174)</f>
        <v>6849773</v>
      </c>
      <c r="N175" s="45">
        <f t="shared" ca="1" si="89"/>
        <v>27280093</v>
      </c>
      <c r="Q175" s="25">
        <f t="shared" ca="1" si="87"/>
        <v>34154</v>
      </c>
      <c r="R175" s="25">
        <f t="shared" ca="1" si="88"/>
        <v>62148</v>
      </c>
    </row>
    <row r="176" spans="2:18">
      <c r="B176" s="101"/>
      <c r="C176" s="36">
        <f t="shared" ca="1" si="86"/>
        <v>159</v>
      </c>
      <c r="D176" s="37">
        <f t="shared" ca="1" si="103"/>
        <v>0.02</v>
      </c>
      <c r="E176" s="38">
        <f t="shared" ca="1" si="77"/>
        <v>96302</v>
      </c>
      <c r="F176" s="39">
        <f t="shared" ca="1" si="79"/>
        <v>96302</v>
      </c>
      <c r="G176" s="40">
        <f t="shared" ca="1" si="80"/>
        <v>34051</v>
      </c>
      <c r="H176" s="40">
        <f t="shared" ca="1" si="81"/>
        <v>62251</v>
      </c>
      <c r="I176" s="41">
        <f t="shared" ca="1" si="82"/>
        <v>20368069</v>
      </c>
      <c r="J176" s="42"/>
      <c r="K176" s="43"/>
      <c r="L176" s="43"/>
      <c r="M176" s="44">
        <f t="shared" ca="1" si="104"/>
        <v>6849773</v>
      </c>
      <c r="N176" s="45">
        <f t="shared" ca="1" si="89"/>
        <v>27217842</v>
      </c>
      <c r="Q176" s="25">
        <f t="shared" ca="1" si="87"/>
        <v>34051</v>
      </c>
      <c r="R176" s="25">
        <f t="shared" ca="1" si="88"/>
        <v>62251</v>
      </c>
    </row>
    <row r="177" spans="2:18">
      <c r="B177" s="101"/>
      <c r="C177" s="36">
        <f t="shared" ca="1" si="86"/>
        <v>160</v>
      </c>
      <c r="D177" s="37">
        <f t="shared" ca="1" si="103"/>
        <v>0.02</v>
      </c>
      <c r="E177" s="38">
        <f t="shared" ca="1" si="77"/>
        <v>96302</v>
      </c>
      <c r="F177" s="39">
        <f t="shared" ca="1" si="79"/>
        <v>96302</v>
      </c>
      <c r="G177" s="40">
        <f t="shared" ca="1" si="80"/>
        <v>33947</v>
      </c>
      <c r="H177" s="40">
        <f t="shared" ca="1" si="81"/>
        <v>62355</v>
      </c>
      <c r="I177" s="41">
        <f t="shared" ca="1" si="82"/>
        <v>20305714</v>
      </c>
      <c r="J177" s="42"/>
      <c r="K177" s="43"/>
      <c r="L177" s="43"/>
      <c r="M177" s="44">
        <f t="shared" ca="1" si="104"/>
        <v>6849773</v>
      </c>
      <c r="N177" s="45">
        <f t="shared" ca="1" si="89"/>
        <v>27155487</v>
      </c>
      <c r="Q177" s="25">
        <f t="shared" ca="1" si="87"/>
        <v>33947</v>
      </c>
      <c r="R177" s="25">
        <f t="shared" ca="1" si="88"/>
        <v>62355</v>
      </c>
    </row>
    <row r="178" spans="2:18">
      <c r="B178" s="101"/>
      <c r="C178" s="36">
        <f t="shared" ca="1" si="86"/>
        <v>161</v>
      </c>
      <c r="D178" s="37">
        <f t="shared" ca="1" si="103"/>
        <v>0.02</v>
      </c>
      <c r="E178" s="38">
        <f t="shared" ca="1" si="77"/>
        <v>96302</v>
      </c>
      <c r="F178" s="39">
        <f t="shared" ca="1" si="79"/>
        <v>96302</v>
      </c>
      <c r="G178" s="40">
        <f t="shared" ca="1" si="80"/>
        <v>33843</v>
      </c>
      <c r="H178" s="40">
        <f t="shared" ca="1" si="81"/>
        <v>62459</v>
      </c>
      <c r="I178" s="41">
        <f t="shared" ca="1" si="82"/>
        <v>20243255</v>
      </c>
      <c r="J178" s="42"/>
      <c r="K178" s="43"/>
      <c r="L178" s="43"/>
      <c r="M178" s="44">
        <f t="shared" ca="1" si="104"/>
        <v>6849773</v>
      </c>
      <c r="N178" s="45">
        <f t="shared" ca="1" si="89"/>
        <v>27093028</v>
      </c>
      <c r="Q178" s="25">
        <f t="shared" ca="1" si="87"/>
        <v>33843</v>
      </c>
      <c r="R178" s="25">
        <f t="shared" ca="1" si="88"/>
        <v>62459</v>
      </c>
    </row>
    <row r="179" spans="2:18">
      <c r="B179" s="101"/>
      <c r="C179" s="36">
        <f t="shared" ca="1" si="86"/>
        <v>162</v>
      </c>
      <c r="D179" s="37">
        <f t="shared" ca="1" si="103"/>
        <v>0.02</v>
      </c>
      <c r="E179" s="38">
        <f t="shared" ca="1" si="77"/>
        <v>289495</v>
      </c>
      <c r="F179" s="39">
        <f t="shared" ca="1" si="79"/>
        <v>96302</v>
      </c>
      <c r="G179" s="40">
        <f t="shared" ca="1" si="80"/>
        <v>33739</v>
      </c>
      <c r="H179" s="40">
        <f t="shared" ca="1" si="81"/>
        <v>62563</v>
      </c>
      <c r="I179" s="41">
        <f t="shared" ca="1" si="82"/>
        <v>20180692</v>
      </c>
      <c r="J179" s="46">
        <f ca="1">IF(C179="","",J173)</f>
        <v>193193</v>
      </c>
      <c r="K179" s="47">
        <f t="shared" ref="K179" ca="1" si="105">IF(C179="","",ROUND(M173*D179/2,0))</f>
        <v>68498</v>
      </c>
      <c r="L179" s="48">
        <f t="shared" ref="L179" ca="1" si="106">IF(C179="","",J179-K179)</f>
        <v>124695</v>
      </c>
      <c r="M179" s="44">
        <f ca="1">IF(C179="","",M173-L179)</f>
        <v>6725078</v>
      </c>
      <c r="N179" s="45">
        <f t="shared" ca="1" si="89"/>
        <v>26905770</v>
      </c>
      <c r="Q179" s="25">
        <f t="shared" ca="1" si="87"/>
        <v>102237</v>
      </c>
      <c r="R179" s="25">
        <f t="shared" ca="1" si="88"/>
        <v>187258</v>
      </c>
    </row>
    <row r="180" spans="2:18">
      <c r="B180" s="101"/>
      <c r="C180" s="36">
        <f t="shared" ca="1" si="86"/>
        <v>163</v>
      </c>
      <c r="D180" s="37">
        <f t="shared" ca="1" si="103"/>
        <v>0.02</v>
      </c>
      <c r="E180" s="38">
        <f t="shared" ca="1" si="77"/>
        <v>96302</v>
      </c>
      <c r="F180" s="39">
        <f t="shared" ca="1" si="79"/>
        <v>96302</v>
      </c>
      <c r="G180" s="40">
        <f t="shared" ca="1" si="80"/>
        <v>33634</v>
      </c>
      <c r="H180" s="40">
        <f t="shared" ca="1" si="81"/>
        <v>62668</v>
      </c>
      <c r="I180" s="41">
        <f t="shared" ca="1" si="82"/>
        <v>20118024</v>
      </c>
      <c r="J180" s="42"/>
      <c r="K180" s="43"/>
      <c r="L180" s="43"/>
      <c r="M180" s="44">
        <f ca="1">IF(C180="","",M179)</f>
        <v>6725078</v>
      </c>
      <c r="N180" s="45">
        <f t="shared" ca="1" si="89"/>
        <v>26843102</v>
      </c>
      <c r="Q180" s="25">
        <f t="shared" ca="1" si="87"/>
        <v>33634</v>
      </c>
      <c r="R180" s="25">
        <f t="shared" ca="1" si="88"/>
        <v>62668</v>
      </c>
    </row>
    <row r="181" spans="2:18">
      <c r="B181" s="101"/>
      <c r="C181" s="36">
        <f t="shared" ca="1" si="86"/>
        <v>164</v>
      </c>
      <c r="D181" s="37">
        <f t="shared" ca="1" si="103"/>
        <v>0.02</v>
      </c>
      <c r="E181" s="38">
        <f t="shared" ca="1" si="77"/>
        <v>96302</v>
      </c>
      <c r="F181" s="39">
        <f t="shared" ca="1" si="79"/>
        <v>96302</v>
      </c>
      <c r="G181" s="40">
        <f t="shared" ca="1" si="80"/>
        <v>33530</v>
      </c>
      <c r="H181" s="40">
        <f t="shared" ca="1" si="81"/>
        <v>62772</v>
      </c>
      <c r="I181" s="41">
        <f t="shared" ca="1" si="82"/>
        <v>20055252</v>
      </c>
      <c r="J181" s="42"/>
      <c r="K181" s="43"/>
      <c r="L181" s="43"/>
      <c r="M181" s="44">
        <f t="shared" ref="M181:M184" ca="1" si="107">IF(C181="","",M180)</f>
        <v>6725078</v>
      </c>
      <c r="N181" s="45">
        <f t="shared" ca="1" si="89"/>
        <v>26780330</v>
      </c>
      <c r="Q181" s="25">
        <f t="shared" ca="1" si="87"/>
        <v>33530</v>
      </c>
      <c r="R181" s="25">
        <f t="shared" ca="1" si="88"/>
        <v>62772</v>
      </c>
    </row>
    <row r="182" spans="2:18">
      <c r="B182" s="101"/>
      <c r="C182" s="36">
        <f t="shared" ca="1" si="86"/>
        <v>165</v>
      </c>
      <c r="D182" s="37">
        <f t="shared" ca="1" si="103"/>
        <v>0.02</v>
      </c>
      <c r="E182" s="38">
        <f t="shared" ca="1" si="77"/>
        <v>96302</v>
      </c>
      <c r="F182" s="39">
        <f t="shared" ca="1" si="79"/>
        <v>96302</v>
      </c>
      <c r="G182" s="40">
        <f t="shared" ca="1" si="80"/>
        <v>33425</v>
      </c>
      <c r="H182" s="40">
        <f t="shared" ca="1" si="81"/>
        <v>62877</v>
      </c>
      <c r="I182" s="41">
        <f t="shared" ca="1" si="82"/>
        <v>19992375</v>
      </c>
      <c r="J182" s="42"/>
      <c r="K182" s="43"/>
      <c r="L182" s="43"/>
      <c r="M182" s="44">
        <f t="shared" ca="1" si="107"/>
        <v>6725078</v>
      </c>
      <c r="N182" s="45">
        <f t="shared" ca="1" si="89"/>
        <v>26717453</v>
      </c>
      <c r="Q182" s="25">
        <f t="shared" ca="1" si="87"/>
        <v>33425</v>
      </c>
      <c r="R182" s="25">
        <f t="shared" ca="1" si="88"/>
        <v>62877</v>
      </c>
    </row>
    <row r="183" spans="2:18">
      <c r="B183" s="101"/>
      <c r="C183" s="36">
        <f t="shared" ca="1" si="86"/>
        <v>166</v>
      </c>
      <c r="D183" s="37">
        <f t="shared" ca="1" si="103"/>
        <v>0.02</v>
      </c>
      <c r="E183" s="38">
        <f t="shared" ca="1" si="77"/>
        <v>96302</v>
      </c>
      <c r="F183" s="39">
        <f t="shared" ca="1" si="79"/>
        <v>96302</v>
      </c>
      <c r="G183" s="40">
        <f t="shared" ca="1" si="80"/>
        <v>33321</v>
      </c>
      <c r="H183" s="40">
        <f t="shared" ca="1" si="81"/>
        <v>62981</v>
      </c>
      <c r="I183" s="41">
        <f t="shared" ca="1" si="82"/>
        <v>19929394</v>
      </c>
      <c r="J183" s="42"/>
      <c r="K183" s="43"/>
      <c r="L183" s="43"/>
      <c r="M183" s="44">
        <f t="shared" ca="1" si="107"/>
        <v>6725078</v>
      </c>
      <c r="N183" s="45">
        <f t="shared" ca="1" si="89"/>
        <v>26654472</v>
      </c>
      <c r="Q183" s="25">
        <f t="shared" ca="1" si="87"/>
        <v>33321</v>
      </c>
      <c r="R183" s="25">
        <f t="shared" ca="1" si="88"/>
        <v>62981</v>
      </c>
    </row>
    <row r="184" spans="2:18">
      <c r="B184" s="101"/>
      <c r="C184" s="36">
        <f t="shared" ca="1" si="86"/>
        <v>167</v>
      </c>
      <c r="D184" s="37">
        <f t="shared" ca="1" si="103"/>
        <v>0.02</v>
      </c>
      <c r="E184" s="38">
        <f t="shared" ca="1" si="77"/>
        <v>96302</v>
      </c>
      <c r="F184" s="39">
        <f t="shared" ca="1" si="79"/>
        <v>96302</v>
      </c>
      <c r="G184" s="40">
        <f t="shared" ca="1" si="80"/>
        <v>33216</v>
      </c>
      <c r="H184" s="40">
        <f t="shared" ca="1" si="81"/>
        <v>63086</v>
      </c>
      <c r="I184" s="41">
        <f t="shared" ca="1" si="82"/>
        <v>19866308</v>
      </c>
      <c r="J184" s="42"/>
      <c r="K184" s="43"/>
      <c r="L184" s="43"/>
      <c r="M184" s="44">
        <f t="shared" ca="1" si="107"/>
        <v>6725078</v>
      </c>
      <c r="N184" s="45">
        <f t="shared" ca="1" si="89"/>
        <v>26591386</v>
      </c>
      <c r="Q184" s="25">
        <f t="shared" ca="1" si="87"/>
        <v>33216</v>
      </c>
      <c r="R184" s="25">
        <f t="shared" ca="1" si="88"/>
        <v>63086</v>
      </c>
    </row>
    <row r="185" spans="2:18">
      <c r="B185" s="102"/>
      <c r="C185" s="49">
        <f t="shared" ca="1" si="86"/>
        <v>168</v>
      </c>
      <c r="D185" s="50">
        <f ca="1">IF(C185="","",VLOOKUP(C185/12,$H$6:$J$12,3,TRUE))</f>
        <v>0.02</v>
      </c>
      <c r="E185" s="51">
        <f t="shared" ca="1" si="77"/>
        <v>289495</v>
      </c>
      <c r="F185" s="52">
        <f ca="1">IF(C185="","",IF($E$8*12=C185,I184+G185,F184))</f>
        <v>96302</v>
      </c>
      <c r="G185" s="53">
        <f t="shared" ca="1" si="80"/>
        <v>33111</v>
      </c>
      <c r="H185" s="53">
        <f ca="1">IF(C185="","",IF($E$8*12=C185,I184,F185-G185))</f>
        <v>63191</v>
      </c>
      <c r="I185" s="54">
        <f t="shared" ca="1" si="82"/>
        <v>19803117</v>
      </c>
      <c r="J185" s="55">
        <f ca="1">IF(C185="","",IF($E$8*12=C185,M184+K185,J179))</f>
        <v>193193</v>
      </c>
      <c r="K185" s="56">
        <f ca="1">IF(C185="","",ROUND(M179*D185/2,0))</f>
        <v>67251</v>
      </c>
      <c r="L185" s="57">
        <f ca="1">IF(C185="","",IF($E$8*2=C185/6,M184,J185-K185))</f>
        <v>125942</v>
      </c>
      <c r="M185" s="58">
        <f ca="1">IF(C185="","",M179-L185)</f>
        <v>6599136</v>
      </c>
      <c r="N185" s="59">
        <f t="shared" ca="1" si="89"/>
        <v>26402253</v>
      </c>
      <c r="Q185" s="25">
        <f t="shared" ca="1" si="87"/>
        <v>100362</v>
      </c>
      <c r="R185" s="25">
        <f t="shared" ca="1" si="88"/>
        <v>189133</v>
      </c>
    </row>
    <row r="186" spans="2:18">
      <c r="B186" s="100" t="str">
        <f t="shared" ref="B186" ca="1" si="108">IF(C186="","",C197/12&amp;"年目")</f>
        <v>15年目</v>
      </c>
      <c r="C186" s="26">
        <f t="shared" ca="1" si="86"/>
        <v>169</v>
      </c>
      <c r="D186" s="27">
        <f t="shared" ref="D186:D196" ca="1" si="109">D187</f>
        <v>0.02</v>
      </c>
      <c r="E186" s="28">
        <f t="shared" ca="1" si="77"/>
        <v>96302</v>
      </c>
      <c r="F186" s="29">
        <f t="shared" ca="1" si="79"/>
        <v>96302</v>
      </c>
      <c r="G186" s="30">
        <f t="shared" ca="1" si="80"/>
        <v>33005</v>
      </c>
      <c r="H186" s="30">
        <f t="shared" ca="1" si="81"/>
        <v>63297</v>
      </c>
      <c r="I186" s="31">
        <f t="shared" ca="1" si="82"/>
        <v>19739820</v>
      </c>
      <c r="J186" s="32"/>
      <c r="K186" s="33"/>
      <c r="L186" s="33"/>
      <c r="M186" s="34">
        <f ca="1">IF(C186="","",M185)</f>
        <v>6599136</v>
      </c>
      <c r="N186" s="35">
        <f t="shared" ca="1" si="89"/>
        <v>26338956</v>
      </c>
      <c r="Q186" s="25">
        <f t="shared" ca="1" si="87"/>
        <v>33005</v>
      </c>
      <c r="R186" s="25">
        <f t="shared" ca="1" si="88"/>
        <v>63297</v>
      </c>
    </row>
    <row r="187" spans="2:18">
      <c r="B187" s="101"/>
      <c r="C187" s="36">
        <f t="shared" ca="1" si="86"/>
        <v>170</v>
      </c>
      <c r="D187" s="37">
        <f t="shared" ca="1" si="109"/>
        <v>0.02</v>
      </c>
      <c r="E187" s="38">
        <f t="shared" ca="1" si="77"/>
        <v>96302</v>
      </c>
      <c r="F187" s="39">
        <f t="shared" ca="1" si="79"/>
        <v>96302</v>
      </c>
      <c r="G187" s="40">
        <f t="shared" ca="1" si="80"/>
        <v>32900</v>
      </c>
      <c r="H187" s="40">
        <f t="shared" ca="1" si="81"/>
        <v>63402</v>
      </c>
      <c r="I187" s="41">
        <f t="shared" ca="1" si="82"/>
        <v>19676418</v>
      </c>
      <c r="J187" s="42"/>
      <c r="K187" s="43"/>
      <c r="L187" s="43"/>
      <c r="M187" s="44">
        <f t="shared" ref="M187:M190" ca="1" si="110">IF(C187="","",M186)</f>
        <v>6599136</v>
      </c>
      <c r="N187" s="45">
        <f t="shared" ca="1" si="89"/>
        <v>26275554</v>
      </c>
      <c r="Q187" s="25">
        <f t="shared" ca="1" si="87"/>
        <v>32900</v>
      </c>
      <c r="R187" s="25">
        <f t="shared" ca="1" si="88"/>
        <v>63402</v>
      </c>
    </row>
    <row r="188" spans="2:18">
      <c r="B188" s="101"/>
      <c r="C188" s="36">
        <f t="shared" ca="1" si="86"/>
        <v>171</v>
      </c>
      <c r="D188" s="37">
        <f t="shared" ca="1" si="109"/>
        <v>0.02</v>
      </c>
      <c r="E188" s="38">
        <f t="shared" ca="1" si="77"/>
        <v>96302</v>
      </c>
      <c r="F188" s="39">
        <f t="shared" ca="1" si="79"/>
        <v>96302</v>
      </c>
      <c r="G188" s="40">
        <f t="shared" ca="1" si="80"/>
        <v>32794</v>
      </c>
      <c r="H188" s="40">
        <f t="shared" ca="1" si="81"/>
        <v>63508</v>
      </c>
      <c r="I188" s="41">
        <f t="shared" ca="1" si="82"/>
        <v>19612910</v>
      </c>
      <c r="J188" s="42"/>
      <c r="K188" s="43"/>
      <c r="L188" s="43"/>
      <c r="M188" s="44">
        <f t="shared" ca="1" si="110"/>
        <v>6599136</v>
      </c>
      <c r="N188" s="45">
        <f t="shared" ca="1" si="89"/>
        <v>26212046</v>
      </c>
      <c r="Q188" s="25">
        <f t="shared" ca="1" si="87"/>
        <v>32794</v>
      </c>
      <c r="R188" s="25">
        <f t="shared" ca="1" si="88"/>
        <v>63508</v>
      </c>
    </row>
    <row r="189" spans="2:18">
      <c r="B189" s="101"/>
      <c r="C189" s="36">
        <f t="shared" ca="1" si="86"/>
        <v>172</v>
      </c>
      <c r="D189" s="37">
        <f t="shared" ca="1" si="109"/>
        <v>0.02</v>
      </c>
      <c r="E189" s="38">
        <f t="shared" ca="1" si="77"/>
        <v>96302</v>
      </c>
      <c r="F189" s="39">
        <f t="shared" ca="1" si="79"/>
        <v>96302</v>
      </c>
      <c r="G189" s="40">
        <f t="shared" ca="1" si="80"/>
        <v>32688</v>
      </c>
      <c r="H189" s="40">
        <f t="shared" ca="1" si="81"/>
        <v>63614</v>
      </c>
      <c r="I189" s="41">
        <f t="shared" ca="1" si="82"/>
        <v>19549296</v>
      </c>
      <c r="J189" s="42"/>
      <c r="K189" s="43"/>
      <c r="L189" s="43"/>
      <c r="M189" s="44">
        <f t="shared" ca="1" si="110"/>
        <v>6599136</v>
      </c>
      <c r="N189" s="45">
        <f t="shared" ca="1" si="89"/>
        <v>26148432</v>
      </c>
      <c r="Q189" s="25">
        <f t="shared" ca="1" si="87"/>
        <v>32688</v>
      </c>
      <c r="R189" s="25">
        <f t="shared" ca="1" si="88"/>
        <v>63614</v>
      </c>
    </row>
    <row r="190" spans="2:18">
      <c r="B190" s="101"/>
      <c r="C190" s="36">
        <f t="shared" ca="1" si="86"/>
        <v>173</v>
      </c>
      <c r="D190" s="37">
        <f t="shared" ca="1" si="109"/>
        <v>0.02</v>
      </c>
      <c r="E190" s="38">
        <f t="shared" ca="1" si="77"/>
        <v>96302</v>
      </c>
      <c r="F190" s="39">
        <f t="shared" ca="1" si="79"/>
        <v>96302</v>
      </c>
      <c r="G190" s="40">
        <f t="shared" ca="1" si="80"/>
        <v>32582</v>
      </c>
      <c r="H190" s="40">
        <f t="shared" ca="1" si="81"/>
        <v>63720</v>
      </c>
      <c r="I190" s="41">
        <f t="shared" ca="1" si="82"/>
        <v>19485576</v>
      </c>
      <c r="J190" s="42"/>
      <c r="K190" s="43"/>
      <c r="L190" s="43"/>
      <c r="M190" s="44">
        <f t="shared" ca="1" si="110"/>
        <v>6599136</v>
      </c>
      <c r="N190" s="45">
        <f t="shared" ca="1" si="89"/>
        <v>26084712</v>
      </c>
      <c r="Q190" s="25">
        <f t="shared" ca="1" si="87"/>
        <v>32582</v>
      </c>
      <c r="R190" s="25">
        <f t="shared" ca="1" si="88"/>
        <v>63720</v>
      </c>
    </row>
    <row r="191" spans="2:18">
      <c r="B191" s="101"/>
      <c r="C191" s="36">
        <f t="shared" ca="1" si="86"/>
        <v>174</v>
      </c>
      <c r="D191" s="37">
        <f t="shared" ca="1" si="109"/>
        <v>0.02</v>
      </c>
      <c r="E191" s="38">
        <f t="shared" ca="1" si="77"/>
        <v>289495</v>
      </c>
      <c r="F191" s="39">
        <f t="shared" ca="1" si="79"/>
        <v>96302</v>
      </c>
      <c r="G191" s="40">
        <f t="shared" ca="1" si="80"/>
        <v>32476</v>
      </c>
      <c r="H191" s="40">
        <f t="shared" ca="1" si="81"/>
        <v>63826</v>
      </c>
      <c r="I191" s="41">
        <f t="shared" ca="1" si="82"/>
        <v>19421750</v>
      </c>
      <c r="J191" s="46">
        <f ca="1">IF(C191="","",J185)</f>
        <v>193193</v>
      </c>
      <c r="K191" s="47">
        <f t="shared" ref="K191" ca="1" si="111">IF(C191="","",ROUND(M185*D191/2,0))</f>
        <v>65991</v>
      </c>
      <c r="L191" s="48">
        <f t="shared" ref="L191" ca="1" si="112">IF(C191="","",J191-K191)</f>
        <v>127202</v>
      </c>
      <c r="M191" s="44">
        <f ca="1">IF(C191="","",M185-L191)</f>
        <v>6471934</v>
      </c>
      <c r="N191" s="45">
        <f t="shared" ca="1" si="89"/>
        <v>25893684</v>
      </c>
      <c r="Q191" s="25">
        <f t="shared" ca="1" si="87"/>
        <v>98467</v>
      </c>
      <c r="R191" s="25">
        <f t="shared" ca="1" si="88"/>
        <v>191028</v>
      </c>
    </row>
    <row r="192" spans="2:18">
      <c r="B192" s="101"/>
      <c r="C192" s="36">
        <f t="shared" ca="1" si="86"/>
        <v>175</v>
      </c>
      <c r="D192" s="37">
        <f t="shared" ca="1" si="109"/>
        <v>0.02</v>
      </c>
      <c r="E192" s="38">
        <f t="shared" ca="1" si="77"/>
        <v>96302</v>
      </c>
      <c r="F192" s="39">
        <f t="shared" ca="1" si="79"/>
        <v>96302</v>
      </c>
      <c r="G192" s="40">
        <f t="shared" ca="1" si="80"/>
        <v>32370</v>
      </c>
      <c r="H192" s="40">
        <f t="shared" ca="1" si="81"/>
        <v>63932</v>
      </c>
      <c r="I192" s="41">
        <f t="shared" ca="1" si="82"/>
        <v>19357818</v>
      </c>
      <c r="J192" s="42"/>
      <c r="K192" s="43"/>
      <c r="L192" s="43"/>
      <c r="M192" s="44">
        <f ca="1">IF(C192="","",M191)</f>
        <v>6471934</v>
      </c>
      <c r="N192" s="45">
        <f t="shared" ca="1" si="89"/>
        <v>25829752</v>
      </c>
      <c r="Q192" s="25">
        <f t="shared" ca="1" si="87"/>
        <v>32370</v>
      </c>
      <c r="R192" s="25">
        <f t="shared" ca="1" si="88"/>
        <v>63932</v>
      </c>
    </row>
    <row r="193" spans="2:18">
      <c r="B193" s="101"/>
      <c r="C193" s="36">
        <f t="shared" ca="1" si="86"/>
        <v>176</v>
      </c>
      <c r="D193" s="37">
        <f t="shared" ca="1" si="109"/>
        <v>0.02</v>
      </c>
      <c r="E193" s="38">
        <f t="shared" ca="1" si="77"/>
        <v>96302</v>
      </c>
      <c r="F193" s="39">
        <f t="shared" ca="1" si="79"/>
        <v>96302</v>
      </c>
      <c r="G193" s="40">
        <f t="shared" ca="1" si="80"/>
        <v>32263</v>
      </c>
      <c r="H193" s="40">
        <f t="shared" ca="1" si="81"/>
        <v>64039</v>
      </c>
      <c r="I193" s="41">
        <f t="shared" ca="1" si="82"/>
        <v>19293779</v>
      </c>
      <c r="J193" s="42"/>
      <c r="K193" s="43"/>
      <c r="L193" s="43"/>
      <c r="M193" s="44">
        <f t="shared" ref="M193:M196" ca="1" si="113">IF(C193="","",M192)</f>
        <v>6471934</v>
      </c>
      <c r="N193" s="45">
        <f t="shared" ca="1" si="89"/>
        <v>25765713</v>
      </c>
      <c r="Q193" s="25">
        <f t="shared" ca="1" si="87"/>
        <v>32263</v>
      </c>
      <c r="R193" s="25">
        <f t="shared" ca="1" si="88"/>
        <v>64039</v>
      </c>
    </row>
    <row r="194" spans="2:18">
      <c r="B194" s="101"/>
      <c r="C194" s="36">
        <f t="shared" ca="1" si="86"/>
        <v>177</v>
      </c>
      <c r="D194" s="37">
        <f t="shared" ca="1" si="109"/>
        <v>0.02</v>
      </c>
      <c r="E194" s="38">
        <f t="shared" ca="1" si="77"/>
        <v>96302</v>
      </c>
      <c r="F194" s="39">
        <f t="shared" ca="1" si="79"/>
        <v>96302</v>
      </c>
      <c r="G194" s="40">
        <f t="shared" ca="1" si="80"/>
        <v>32156</v>
      </c>
      <c r="H194" s="40">
        <f t="shared" ca="1" si="81"/>
        <v>64146</v>
      </c>
      <c r="I194" s="41">
        <f t="shared" ca="1" si="82"/>
        <v>19229633</v>
      </c>
      <c r="J194" s="42"/>
      <c r="K194" s="43"/>
      <c r="L194" s="43"/>
      <c r="M194" s="44">
        <f t="shared" ca="1" si="113"/>
        <v>6471934</v>
      </c>
      <c r="N194" s="45">
        <f t="shared" ca="1" si="89"/>
        <v>25701567</v>
      </c>
      <c r="Q194" s="25">
        <f t="shared" ca="1" si="87"/>
        <v>32156</v>
      </c>
      <c r="R194" s="25">
        <f t="shared" ca="1" si="88"/>
        <v>64146</v>
      </c>
    </row>
    <row r="195" spans="2:18">
      <c r="B195" s="101"/>
      <c r="C195" s="36">
        <f t="shared" ca="1" si="86"/>
        <v>178</v>
      </c>
      <c r="D195" s="37">
        <f t="shared" ca="1" si="109"/>
        <v>0.02</v>
      </c>
      <c r="E195" s="38">
        <f t="shared" ca="1" si="77"/>
        <v>96302</v>
      </c>
      <c r="F195" s="39">
        <f t="shared" ca="1" si="79"/>
        <v>96302</v>
      </c>
      <c r="G195" s="40">
        <f t="shared" ca="1" si="80"/>
        <v>32049</v>
      </c>
      <c r="H195" s="40">
        <f t="shared" ca="1" si="81"/>
        <v>64253</v>
      </c>
      <c r="I195" s="41">
        <f t="shared" ca="1" si="82"/>
        <v>19165380</v>
      </c>
      <c r="J195" s="42"/>
      <c r="K195" s="43"/>
      <c r="L195" s="43"/>
      <c r="M195" s="44">
        <f t="shared" ca="1" si="113"/>
        <v>6471934</v>
      </c>
      <c r="N195" s="45">
        <f t="shared" ca="1" si="89"/>
        <v>25637314</v>
      </c>
      <c r="Q195" s="25">
        <f t="shared" ca="1" si="87"/>
        <v>32049</v>
      </c>
      <c r="R195" s="25">
        <f t="shared" ca="1" si="88"/>
        <v>64253</v>
      </c>
    </row>
    <row r="196" spans="2:18">
      <c r="B196" s="101"/>
      <c r="C196" s="36">
        <f t="shared" ca="1" si="86"/>
        <v>179</v>
      </c>
      <c r="D196" s="37">
        <f t="shared" ca="1" si="109"/>
        <v>0.02</v>
      </c>
      <c r="E196" s="38">
        <f t="shared" ca="1" si="77"/>
        <v>96302</v>
      </c>
      <c r="F196" s="39">
        <f t="shared" ca="1" si="79"/>
        <v>96302</v>
      </c>
      <c r="G196" s="40">
        <f t="shared" ca="1" si="80"/>
        <v>31942</v>
      </c>
      <c r="H196" s="40">
        <f t="shared" ca="1" si="81"/>
        <v>64360</v>
      </c>
      <c r="I196" s="41">
        <f t="shared" ca="1" si="82"/>
        <v>19101020</v>
      </c>
      <c r="J196" s="42"/>
      <c r="K196" s="43"/>
      <c r="L196" s="43"/>
      <c r="M196" s="44">
        <f t="shared" ca="1" si="113"/>
        <v>6471934</v>
      </c>
      <c r="N196" s="45">
        <f t="shared" ca="1" si="89"/>
        <v>25572954</v>
      </c>
      <c r="Q196" s="25">
        <f t="shared" ca="1" si="87"/>
        <v>31942</v>
      </c>
      <c r="R196" s="25">
        <f t="shared" ca="1" si="88"/>
        <v>64360</v>
      </c>
    </row>
    <row r="197" spans="2:18">
      <c r="B197" s="102"/>
      <c r="C197" s="49">
        <f t="shared" ca="1" si="86"/>
        <v>180</v>
      </c>
      <c r="D197" s="50">
        <f ca="1">IF(C197="","",VLOOKUP(C197/12,$H$6:$J$12,3,TRUE))</f>
        <v>0.02</v>
      </c>
      <c r="E197" s="51">
        <f t="shared" ca="1" si="77"/>
        <v>289495</v>
      </c>
      <c r="F197" s="52">
        <f ca="1">IF(C197="","",IF($E$8*12=C197,I196+G197,F196))</f>
        <v>96302</v>
      </c>
      <c r="G197" s="53">
        <f t="shared" ca="1" si="80"/>
        <v>31835</v>
      </c>
      <c r="H197" s="53">
        <f ca="1">IF(C197="","",IF($E$8*12=C197,I196,F197-G197))</f>
        <v>64467</v>
      </c>
      <c r="I197" s="54">
        <f t="shared" ca="1" si="82"/>
        <v>19036553</v>
      </c>
      <c r="J197" s="55">
        <f ca="1">IF(C197="","",IF($E$8*12=C197,M196+K197,J191))</f>
        <v>193193</v>
      </c>
      <c r="K197" s="56">
        <f ca="1">IF(C197="","",ROUND(M191*D197/2,0))</f>
        <v>64719</v>
      </c>
      <c r="L197" s="57">
        <f ca="1">IF(C197="","",IF($E$8*2=C197/6,M196,J197-K197))</f>
        <v>128474</v>
      </c>
      <c r="M197" s="58">
        <f ca="1">IF(C197="","",M191-L197)</f>
        <v>6343460</v>
      </c>
      <c r="N197" s="59">
        <f t="shared" ca="1" si="89"/>
        <v>25380013</v>
      </c>
      <c r="Q197" s="25">
        <f t="shared" ca="1" si="87"/>
        <v>96554</v>
      </c>
      <c r="R197" s="25">
        <f t="shared" ca="1" si="88"/>
        <v>192941</v>
      </c>
    </row>
    <row r="198" spans="2:18">
      <c r="B198" s="100" t="str">
        <f t="shared" ref="B198" ca="1" si="114">IF(C198="","",C209/12&amp;"年目")</f>
        <v>16年目</v>
      </c>
      <c r="C198" s="26">
        <f t="shared" ca="1" si="86"/>
        <v>181</v>
      </c>
      <c r="D198" s="27">
        <f t="shared" ref="D198:D208" ca="1" si="115">D199</f>
        <v>2.5000000000000001E-2</v>
      </c>
      <c r="E198" s="28">
        <f ca="1">IF(C198="","",F198+J198)</f>
        <v>100875</v>
      </c>
      <c r="F198" s="29">
        <f ca="1">IF(C198="","",ROUNDDOWN(-PMT(D198/12,$E$8*12-C197,I197),0))</f>
        <v>100875</v>
      </c>
      <c r="G198" s="30">
        <f ca="1">IF(C198="","",ROUND(I197*D198/12,0))</f>
        <v>39659</v>
      </c>
      <c r="H198" s="30">
        <f ca="1">IF(C198="","",F198-G198)</f>
        <v>61216</v>
      </c>
      <c r="I198" s="31">
        <f ca="1">IF(C198="","",I197-H198)</f>
        <v>18975337</v>
      </c>
      <c r="J198" s="32"/>
      <c r="K198" s="33"/>
      <c r="L198" s="33"/>
      <c r="M198" s="34">
        <f ca="1">IF(C198="","",M197)</f>
        <v>6343460</v>
      </c>
      <c r="N198" s="35">
        <f t="shared" ca="1" si="89"/>
        <v>25318797</v>
      </c>
      <c r="Q198" s="25">
        <f t="shared" ca="1" si="87"/>
        <v>39659</v>
      </c>
      <c r="R198" s="25">
        <f t="shared" ca="1" si="88"/>
        <v>61216</v>
      </c>
    </row>
    <row r="199" spans="2:18">
      <c r="B199" s="101"/>
      <c r="C199" s="36">
        <f t="shared" ca="1" si="86"/>
        <v>182</v>
      </c>
      <c r="D199" s="37">
        <f t="shared" ca="1" si="115"/>
        <v>2.5000000000000001E-2</v>
      </c>
      <c r="E199" s="38">
        <f t="shared" ref="E199:E257" ca="1" si="116">IF(C199="","",F199+J199)</f>
        <v>100875</v>
      </c>
      <c r="F199" s="39">
        <f ca="1">IF(C199="","",F198)</f>
        <v>100875</v>
      </c>
      <c r="G199" s="40">
        <f ca="1">IF(C199="","",ROUND(I198*D199/12,0))</f>
        <v>39532</v>
      </c>
      <c r="H199" s="40">
        <f ca="1">IF(C199="","",F199-G199)</f>
        <v>61343</v>
      </c>
      <c r="I199" s="41">
        <f ca="1">IF(C199="","",I198-H199)</f>
        <v>18913994</v>
      </c>
      <c r="J199" s="42"/>
      <c r="K199" s="43"/>
      <c r="L199" s="43"/>
      <c r="M199" s="44">
        <f t="shared" ref="M199:M202" ca="1" si="117">IF(C199="","",M198)</f>
        <v>6343460</v>
      </c>
      <c r="N199" s="45">
        <f t="shared" ca="1" si="89"/>
        <v>25257454</v>
      </c>
      <c r="Q199" s="25">
        <f t="shared" ca="1" si="87"/>
        <v>39532</v>
      </c>
      <c r="R199" s="25">
        <f t="shared" ca="1" si="88"/>
        <v>61343</v>
      </c>
    </row>
    <row r="200" spans="2:18">
      <c r="B200" s="101"/>
      <c r="C200" s="36">
        <f t="shared" ca="1" si="86"/>
        <v>183</v>
      </c>
      <c r="D200" s="37">
        <f t="shared" ca="1" si="115"/>
        <v>2.5000000000000001E-2</v>
      </c>
      <c r="E200" s="38">
        <f t="shared" ca="1" si="116"/>
        <v>100875</v>
      </c>
      <c r="F200" s="39">
        <f t="shared" ref="F200:F256" ca="1" si="118">IF(C200="","",F199)</f>
        <v>100875</v>
      </c>
      <c r="G200" s="40">
        <f t="shared" ref="G200:G257" ca="1" si="119">IF(C200="","",ROUND(I199*D200/12,0))</f>
        <v>39404</v>
      </c>
      <c r="H200" s="40">
        <f t="shared" ref="H200:H256" ca="1" si="120">IF(C200="","",F200-G200)</f>
        <v>61471</v>
      </c>
      <c r="I200" s="41">
        <f t="shared" ref="I200:I257" ca="1" si="121">IF(C200="","",I199-H200)</f>
        <v>18852523</v>
      </c>
      <c r="J200" s="42"/>
      <c r="K200" s="43"/>
      <c r="L200" s="43"/>
      <c r="M200" s="44">
        <f t="shared" ca="1" si="117"/>
        <v>6343460</v>
      </c>
      <c r="N200" s="45">
        <f t="shared" ca="1" si="89"/>
        <v>25195983</v>
      </c>
      <c r="Q200" s="25">
        <f t="shared" ca="1" si="87"/>
        <v>39404</v>
      </c>
      <c r="R200" s="25">
        <f t="shared" ca="1" si="88"/>
        <v>61471</v>
      </c>
    </row>
    <row r="201" spans="2:18">
      <c r="B201" s="101"/>
      <c r="C201" s="36">
        <f t="shared" ca="1" si="86"/>
        <v>184</v>
      </c>
      <c r="D201" s="37">
        <f t="shared" ca="1" si="115"/>
        <v>2.5000000000000001E-2</v>
      </c>
      <c r="E201" s="38">
        <f t="shared" ca="1" si="116"/>
        <v>100875</v>
      </c>
      <c r="F201" s="39">
        <f t="shared" ca="1" si="118"/>
        <v>100875</v>
      </c>
      <c r="G201" s="40">
        <f t="shared" ca="1" si="119"/>
        <v>39276</v>
      </c>
      <c r="H201" s="40">
        <f t="shared" ca="1" si="120"/>
        <v>61599</v>
      </c>
      <c r="I201" s="41">
        <f t="shared" ca="1" si="121"/>
        <v>18790924</v>
      </c>
      <c r="J201" s="42"/>
      <c r="K201" s="43"/>
      <c r="L201" s="43"/>
      <c r="M201" s="44">
        <f t="shared" ca="1" si="117"/>
        <v>6343460</v>
      </c>
      <c r="N201" s="45">
        <f t="shared" ca="1" si="89"/>
        <v>25134384</v>
      </c>
      <c r="Q201" s="25">
        <f t="shared" ca="1" si="87"/>
        <v>39276</v>
      </c>
      <c r="R201" s="25">
        <f t="shared" ca="1" si="88"/>
        <v>61599</v>
      </c>
    </row>
    <row r="202" spans="2:18">
      <c r="B202" s="101"/>
      <c r="C202" s="36">
        <f t="shared" ca="1" si="86"/>
        <v>185</v>
      </c>
      <c r="D202" s="37">
        <f t="shared" ca="1" si="115"/>
        <v>2.5000000000000001E-2</v>
      </c>
      <c r="E202" s="38">
        <f t="shared" ca="1" si="116"/>
        <v>100875</v>
      </c>
      <c r="F202" s="39">
        <f t="shared" ca="1" si="118"/>
        <v>100875</v>
      </c>
      <c r="G202" s="40">
        <f t="shared" ca="1" si="119"/>
        <v>39148</v>
      </c>
      <c r="H202" s="40">
        <f t="shared" ca="1" si="120"/>
        <v>61727</v>
      </c>
      <c r="I202" s="41">
        <f t="shared" ca="1" si="121"/>
        <v>18729197</v>
      </c>
      <c r="J202" s="42"/>
      <c r="K202" s="43"/>
      <c r="L202" s="43"/>
      <c r="M202" s="44">
        <f t="shared" ca="1" si="117"/>
        <v>6343460</v>
      </c>
      <c r="N202" s="45">
        <f t="shared" ca="1" si="89"/>
        <v>25072657</v>
      </c>
      <c r="Q202" s="25">
        <f t="shared" ca="1" si="87"/>
        <v>39148</v>
      </c>
      <c r="R202" s="25">
        <f t="shared" ca="1" si="88"/>
        <v>61727</v>
      </c>
    </row>
    <row r="203" spans="2:18">
      <c r="B203" s="101"/>
      <c r="C203" s="36">
        <f t="shared" ca="1" si="86"/>
        <v>186</v>
      </c>
      <c r="D203" s="37">
        <f t="shared" ca="1" si="115"/>
        <v>2.5000000000000001E-2</v>
      </c>
      <c r="E203" s="38">
        <f t="shared" ca="1" si="116"/>
        <v>303367</v>
      </c>
      <c r="F203" s="39">
        <f t="shared" ca="1" si="118"/>
        <v>100875</v>
      </c>
      <c r="G203" s="40">
        <f t="shared" ca="1" si="119"/>
        <v>39019</v>
      </c>
      <c r="H203" s="40">
        <f t="shared" ca="1" si="120"/>
        <v>61856</v>
      </c>
      <c r="I203" s="41">
        <f t="shared" ca="1" si="121"/>
        <v>18667341</v>
      </c>
      <c r="J203" s="46">
        <f ca="1">IF(C203="","",ROUNDDOWN(-PMT(D203/2,($E$8-C197/12)*2,M197),0))</f>
        <v>202492</v>
      </c>
      <c r="K203" s="47">
        <f t="shared" ref="K203" ca="1" si="122">IF(C203="","",ROUND(M197*D203/2,0))</f>
        <v>79293</v>
      </c>
      <c r="L203" s="48">
        <f t="shared" ref="L203" ca="1" si="123">IF(C203="","",J203-K203)</f>
        <v>123199</v>
      </c>
      <c r="M203" s="44">
        <f ca="1">IF(C203="","",M197-L203)</f>
        <v>6220261</v>
      </c>
      <c r="N203" s="45">
        <f t="shared" ca="1" si="89"/>
        <v>24887602</v>
      </c>
      <c r="Q203" s="25">
        <f t="shared" ca="1" si="87"/>
        <v>118312</v>
      </c>
      <c r="R203" s="25">
        <f t="shared" ca="1" si="88"/>
        <v>185055</v>
      </c>
    </row>
    <row r="204" spans="2:18">
      <c r="B204" s="101"/>
      <c r="C204" s="36">
        <f t="shared" ca="1" si="86"/>
        <v>187</v>
      </c>
      <c r="D204" s="37">
        <f t="shared" ca="1" si="115"/>
        <v>2.5000000000000001E-2</v>
      </c>
      <c r="E204" s="38">
        <f t="shared" ca="1" si="116"/>
        <v>100875</v>
      </c>
      <c r="F204" s="39">
        <f t="shared" ca="1" si="118"/>
        <v>100875</v>
      </c>
      <c r="G204" s="40">
        <f t="shared" ca="1" si="119"/>
        <v>38890</v>
      </c>
      <c r="H204" s="40">
        <f t="shared" ca="1" si="120"/>
        <v>61985</v>
      </c>
      <c r="I204" s="41">
        <f t="shared" ca="1" si="121"/>
        <v>18605356</v>
      </c>
      <c r="J204" s="42"/>
      <c r="K204" s="43"/>
      <c r="L204" s="43"/>
      <c r="M204" s="44">
        <f ca="1">IF(C204="","",M203)</f>
        <v>6220261</v>
      </c>
      <c r="N204" s="45">
        <f t="shared" ca="1" si="89"/>
        <v>24825617</v>
      </c>
      <c r="Q204" s="25">
        <f t="shared" ca="1" si="87"/>
        <v>38890</v>
      </c>
      <c r="R204" s="25">
        <f t="shared" ca="1" si="88"/>
        <v>61985</v>
      </c>
    </row>
    <row r="205" spans="2:18">
      <c r="B205" s="101"/>
      <c r="C205" s="36">
        <f t="shared" ca="1" si="86"/>
        <v>188</v>
      </c>
      <c r="D205" s="37">
        <f t="shared" ca="1" si="115"/>
        <v>2.5000000000000001E-2</v>
      </c>
      <c r="E205" s="38">
        <f t="shared" ca="1" si="116"/>
        <v>100875</v>
      </c>
      <c r="F205" s="39">
        <f t="shared" ca="1" si="118"/>
        <v>100875</v>
      </c>
      <c r="G205" s="40">
        <f t="shared" ca="1" si="119"/>
        <v>38761</v>
      </c>
      <c r="H205" s="40">
        <f t="shared" ca="1" si="120"/>
        <v>62114</v>
      </c>
      <c r="I205" s="41">
        <f t="shared" ca="1" si="121"/>
        <v>18543242</v>
      </c>
      <c r="J205" s="42"/>
      <c r="K205" s="43"/>
      <c r="L205" s="43"/>
      <c r="M205" s="44">
        <f t="shared" ref="M205:M208" ca="1" si="124">IF(C205="","",M204)</f>
        <v>6220261</v>
      </c>
      <c r="N205" s="45">
        <f t="shared" ca="1" si="89"/>
        <v>24763503</v>
      </c>
      <c r="Q205" s="25">
        <f t="shared" ca="1" si="87"/>
        <v>38761</v>
      </c>
      <c r="R205" s="25">
        <f t="shared" ca="1" si="88"/>
        <v>62114</v>
      </c>
    </row>
    <row r="206" spans="2:18">
      <c r="B206" s="101"/>
      <c r="C206" s="36">
        <f t="shared" ca="1" si="86"/>
        <v>189</v>
      </c>
      <c r="D206" s="37">
        <f t="shared" ca="1" si="115"/>
        <v>2.5000000000000001E-2</v>
      </c>
      <c r="E206" s="38">
        <f t="shared" ca="1" si="116"/>
        <v>100875</v>
      </c>
      <c r="F206" s="39">
        <f t="shared" ca="1" si="118"/>
        <v>100875</v>
      </c>
      <c r="G206" s="40">
        <f t="shared" ca="1" si="119"/>
        <v>38632</v>
      </c>
      <c r="H206" s="40">
        <f t="shared" ca="1" si="120"/>
        <v>62243</v>
      </c>
      <c r="I206" s="41">
        <f t="shared" ca="1" si="121"/>
        <v>18480999</v>
      </c>
      <c r="J206" s="42"/>
      <c r="K206" s="43"/>
      <c r="L206" s="43"/>
      <c r="M206" s="44">
        <f t="shared" ca="1" si="124"/>
        <v>6220261</v>
      </c>
      <c r="N206" s="45">
        <f t="shared" ca="1" si="89"/>
        <v>24701260</v>
      </c>
      <c r="Q206" s="25">
        <f t="shared" ca="1" si="87"/>
        <v>38632</v>
      </c>
      <c r="R206" s="25">
        <f t="shared" ca="1" si="88"/>
        <v>62243</v>
      </c>
    </row>
    <row r="207" spans="2:18">
      <c r="B207" s="101"/>
      <c r="C207" s="36">
        <f t="shared" ca="1" si="86"/>
        <v>190</v>
      </c>
      <c r="D207" s="37">
        <f t="shared" ca="1" si="115"/>
        <v>2.5000000000000001E-2</v>
      </c>
      <c r="E207" s="38">
        <f t="shared" ca="1" si="116"/>
        <v>100875</v>
      </c>
      <c r="F207" s="39">
        <f t="shared" ca="1" si="118"/>
        <v>100875</v>
      </c>
      <c r="G207" s="40">
        <f t="shared" ca="1" si="119"/>
        <v>38502</v>
      </c>
      <c r="H207" s="40">
        <f t="shared" ca="1" si="120"/>
        <v>62373</v>
      </c>
      <c r="I207" s="41">
        <f t="shared" ca="1" si="121"/>
        <v>18418626</v>
      </c>
      <c r="J207" s="42"/>
      <c r="K207" s="43"/>
      <c r="L207" s="43"/>
      <c r="M207" s="44">
        <f t="shared" ca="1" si="124"/>
        <v>6220261</v>
      </c>
      <c r="N207" s="45">
        <f t="shared" ca="1" si="89"/>
        <v>24638887</v>
      </c>
      <c r="Q207" s="25">
        <f t="shared" ca="1" si="87"/>
        <v>38502</v>
      </c>
      <c r="R207" s="25">
        <f t="shared" ca="1" si="88"/>
        <v>62373</v>
      </c>
    </row>
    <row r="208" spans="2:18">
      <c r="B208" s="101"/>
      <c r="C208" s="36">
        <f t="shared" ca="1" si="86"/>
        <v>191</v>
      </c>
      <c r="D208" s="37">
        <f t="shared" ca="1" si="115"/>
        <v>2.5000000000000001E-2</v>
      </c>
      <c r="E208" s="38">
        <f t="shared" ca="1" si="116"/>
        <v>100875</v>
      </c>
      <c r="F208" s="39">
        <f t="shared" ca="1" si="118"/>
        <v>100875</v>
      </c>
      <c r="G208" s="40">
        <f t="shared" ca="1" si="119"/>
        <v>38372</v>
      </c>
      <c r="H208" s="40">
        <f t="shared" ca="1" si="120"/>
        <v>62503</v>
      </c>
      <c r="I208" s="41">
        <f t="shared" ca="1" si="121"/>
        <v>18356123</v>
      </c>
      <c r="J208" s="42"/>
      <c r="K208" s="43"/>
      <c r="L208" s="43"/>
      <c r="M208" s="44">
        <f t="shared" ca="1" si="124"/>
        <v>6220261</v>
      </c>
      <c r="N208" s="45">
        <f t="shared" ca="1" si="89"/>
        <v>24576384</v>
      </c>
      <c r="Q208" s="25">
        <f t="shared" ca="1" si="87"/>
        <v>38372</v>
      </c>
      <c r="R208" s="25">
        <f t="shared" ca="1" si="88"/>
        <v>62503</v>
      </c>
    </row>
    <row r="209" spans="2:18">
      <c r="B209" s="102"/>
      <c r="C209" s="49">
        <f t="shared" ca="1" si="86"/>
        <v>192</v>
      </c>
      <c r="D209" s="50">
        <f ca="1">IF(C209="","",VLOOKUP(C209/12,$H$6:$J$12,3,TRUE))</f>
        <v>2.5000000000000001E-2</v>
      </c>
      <c r="E209" s="51">
        <f t="shared" ca="1" si="116"/>
        <v>303367</v>
      </c>
      <c r="F209" s="52">
        <f ca="1">IF(C209="","",IF($E$8*12=C209,I208+G209,F208))</f>
        <v>100875</v>
      </c>
      <c r="G209" s="53">
        <f t="shared" ca="1" si="119"/>
        <v>38242</v>
      </c>
      <c r="H209" s="53">
        <f ca="1">IF(C209="","",IF($E$8*12=C209,I208,F209-G209))</f>
        <v>62633</v>
      </c>
      <c r="I209" s="54">
        <f t="shared" ca="1" si="121"/>
        <v>18293490</v>
      </c>
      <c r="J209" s="55">
        <f ca="1">IF(C209="","",IF($E$8*12=C209,M208+K209,J203))</f>
        <v>202492</v>
      </c>
      <c r="K209" s="56">
        <f ca="1">IF(C209="","",ROUND(M203*D209/2,0))</f>
        <v>77753</v>
      </c>
      <c r="L209" s="57">
        <f ca="1">IF(C209="","",IF($E$8*2=C209/6,M208,J209-K209))</f>
        <v>124739</v>
      </c>
      <c r="M209" s="58">
        <f ca="1">IF(C209="","",M203-L209)</f>
        <v>6095522</v>
      </c>
      <c r="N209" s="59">
        <f t="shared" ca="1" si="89"/>
        <v>24389012</v>
      </c>
      <c r="Q209" s="25">
        <f t="shared" ca="1" si="87"/>
        <v>115995</v>
      </c>
      <c r="R209" s="25">
        <f t="shared" ca="1" si="88"/>
        <v>187372</v>
      </c>
    </row>
    <row r="210" spans="2:18">
      <c r="B210" s="100" t="str">
        <f t="shared" ref="B210" ca="1" si="125">IF(C210="","",C221/12&amp;"年目")</f>
        <v>17年目</v>
      </c>
      <c r="C210" s="26">
        <f t="shared" ca="1" si="86"/>
        <v>193</v>
      </c>
      <c r="D210" s="27">
        <f t="shared" ref="D210:D220" ca="1" si="126">D211</f>
        <v>2.5000000000000001E-2</v>
      </c>
      <c r="E210" s="28">
        <f t="shared" ca="1" si="116"/>
        <v>100875</v>
      </c>
      <c r="F210" s="29">
        <f t="shared" ca="1" si="118"/>
        <v>100875</v>
      </c>
      <c r="G210" s="30">
        <f t="shared" ca="1" si="119"/>
        <v>38111</v>
      </c>
      <c r="H210" s="30">
        <f t="shared" ca="1" si="120"/>
        <v>62764</v>
      </c>
      <c r="I210" s="31">
        <f t="shared" ca="1" si="121"/>
        <v>18230726</v>
      </c>
      <c r="J210" s="32"/>
      <c r="K210" s="33"/>
      <c r="L210" s="33"/>
      <c r="M210" s="34">
        <f ca="1">IF(C210="","",M209)</f>
        <v>6095522</v>
      </c>
      <c r="N210" s="35">
        <f t="shared" ca="1" si="89"/>
        <v>24326248</v>
      </c>
      <c r="Q210" s="25">
        <f t="shared" ca="1" si="87"/>
        <v>38111</v>
      </c>
      <c r="R210" s="25">
        <f t="shared" ca="1" si="88"/>
        <v>62764</v>
      </c>
    </row>
    <row r="211" spans="2:18">
      <c r="B211" s="101"/>
      <c r="C211" s="36">
        <f t="shared" ref="C211:C274" ca="1" si="127">IF(C210="","",IF($E$8*12&lt;C210+1,"",C210+1))</f>
        <v>194</v>
      </c>
      <c r="D211" s="37">
        <f t="shared" ca="1" si="126"/>
        <v>2.5000000000000001E-2</v>
      </c>
      <c r="E211" s="38">
        <f t="shared" ca="1" si="116"/>
        <v>100875</v>
      </c>
      <c r="F211" s="39">
        <f t="shared" ca="1" si="118"/>
        <v>100875</v>
      </c>
      <c r="G211" s="40">
        <f t="shared" ca="1" si="119"/>
        <v>37981</v>
      </c>
      <c r="H211" s="40">
        <f t="shared" ca="1" si="120"/>
        <v>62894</v>
      </c>
      <c r="I211" s="41">
        <f t="shared" ca="1" si="121"/>
        <v>18167832</v>
      </c>
      <c r="J211" s="42"/>
      <c r="K211" s="43"/>
      <c r="L211" s="43"/>
      <c r="M211" s="44">
        <f t="shared" ref="M211:M214" ca="1" si="128">IF(C211="","",M210)</f>
        <v>6095522</v>
      </c>
      <c r="N211" s="45">
        <f t="shared" ca="1" si="89"/>
        <v>24263354</v>
      </c>
      <c r="Q211" s="25">
        <f t="shared" ref="Q211:Q274" ca="1" si="129">IF(C211="","",G211+K211)</f>
        <v>37981</v>
      </c>
      <c r="R211" s="25">
        <f t="shared" ref="R211:R274" ca="1" si="130">IF(C211="","",H211+L211)</f>
        <v>62894</v>
      </c>
    </row>
    <row r="212" spans="2:18">
      <c r="B212" s="101"/>
      <c r="C212" s="36">
        <f t="shared" ca="1" si="127"/>
        <v>195</v>
      </c>
      <c r="D212" s="37">
        <f t="shared" ca="1" si="126"/>
        <v>2.5000000000000001E-2</v>
      </c>
      <c r="E212" s="38">
        <f t="shared" ca="1" si="116"/>
        <v>100875</v>
      </c>
      <c r="F212" s="39">
        <f t="shared" ca="1" si="118"/>
        <v>100875</v>
      </c>
      <c r="G212" s="40">
        <f t="shared" ca="1" si="119"/>
        <v>37850</v>
      </c>
      <c r="H212" s="40">
        <f t="shared" ca="1" si="120"/>
        <v>63025</v>
      </c>
      <c r="I212" s="41">
        <f t="shared" ca="1" si="121"/>
        <v>18104807</v>
      </c>
      <c r="J212" s="42"/>
      <c r="K212" s="43"/>
      <c r="L212" s="43"/>
      <c r="M212" s="44">
        <f t="shared" ca="1" si="128"/>
        <v>6095522</v>
      </c>
      <c r="N212" s="45">
        <f t="shared" ref="N212:N275" ca="1" si="131">IF(C212="","",I212+M212)</f>
        <v>24200329</v>
      </c>
      <c r="Q212" s="25">
        <f t="shared" ca="1" si="129"/>
        <v>37850</v>
      </c>
      <c r="R212" s="25">
        <f t="shared" ca="1" si="130"/>
        <v>63025</v>
      </c>
    </row>
    <row r="213" spans="2:18">
      <c r="B213" s="101"/>
      <c r="C213" s="36">
        <f t="shared" ca="1" si="127"/>
        <v>196</v>
      </c>
      <c r="D213" s="37">
        <f t="shared" ca="1" si="126"/>
        <v>2.5000000000000001E-2</v>
      </c>
      <c r="E213" s="38">
        <f t="shared" ca="1" si="116"/>
        <v>100875</v>
      </c>
      <c r="F213" s="39">
        <f t="shared" ca="1" si="118"/>
        <v>100875</v>
      </c>
      <c r="G213" s="40">
        <f t="shared" ca="1" si="119"/>
        <v>37718</v>
      </c>
      <c r="H213" s="40">
        <f t="shared" ca="1" si="120"/>
        <v>63157</v>
      </c>
      <c r="I213" s="41">
        <f t="shared" ca="1" si="121"/>
        <v>18041650</v>
      </c>
      <c r="J213" s="42"/>
      <c r="K213" s="43"/>
      <c r="L213" s="43"/>
      <c r="M213" s="44">
        <f t="shared" ca="1" si="128"/>
        <v>6095522</v>
      </c>
      <c r="N213" s="45">
        <f t="shared" ca="1" si="131"/>
        <v>24137172</v>
      </c>
      <c r="Q213" s="25">
        <f t="shared" ca="1" si="129"/>
        <v>37718</v>
      </c>
      <c r="R213" s="25">
        <f t="shared" ca="1" si="130"/>
        <v>63157</v>
      </c>
    </row>
    <row r="214" spans="2:18">
      <c r="B214" s="101"/>
      <c r="C214" s="36">
        <f t="shared" ca="1" si="127"/>
        <v>197</v>
      </c>
      <c r="D214" s="37">
        <f t="shared" ca="1" si="126"/>
        <v>2.5000000000000001E-2</v>
      </c>
      <c r="E214" s="38">
        <f t="shared" ca="1" si="116"/>
        <v>100875</v>
      </c>
      <c r="F214" s="39">
        <f t="shared" ca="1" si="118"/>
        <v>100875</v>
      </c>
      <c r="G214" s="40">
        <f t="shared" ca="1" si="119"/>
        <v>37587</v>
      </c>
      <c r="H214" s="40">
        <f t="shared" ca="1" si="120"/>
        <v>63288</v>
      </c>
      <c r="I214" s="41">
        <f t="shared" ca="1" si="121"/>
        <v>17978362</v>
      </c>
      <c r="J214" s="42"/>
      <c r="K214" s="43"/>
      <c r="L214" s="43"/>
      <c r="M214" s="44">
        <f t="shared" ca="1" si="128"/>
        <v>6095522</v>
      </c>
      <c r="N214" s="45">
        <f t="shared" ca="1" si="131"/>
        <v>24073884</v>
      </c>
      <c r="Q214" s="25">
        <f t="shared" ca="1" si="129"/>
        <v>37587</v>
      </c>
      <c r="R214" s="25">
        <f t="shared" ca="1" si="130"/>
        <v>63288</v>
      </c>
    </row>
    <row r="215" spans="2:18">
      <c r="B215" s="101"/>
      <c r="C215" s="36">
        <f t="shared" ca="1" si="127"/>
        <v>198</v>
      </c>
      <c r="D215" s="37">
        <f t="shared" ca="1" si="126"/>
        <v>2.5000000000000001E-2</v>
      </c>
      <c r="E215" s="38">
        <f t="shared" ca="1" si="116"/>
        <v>303367</v>
      </c>
      <c r="F215" s="39">
        <f t="shared" ca="1" si="118"/>
        <v>100875</v>
      </c>
      <c r="G215" s="40">
        <f t="shared" ca="1" si="119"/>
        <v>37455</v>
      </c>
      <c r="H215" s="40">
        <f t="shared" ca="1" si="120"/>
        <v>63420</v>
      </c>
      <c r="I215" s="41">
        <f t="shared" ca="1" si="121"/>
        <v>17914942</v>
      </c>
      <c r="J215" s="46">
        <f ca="1">IF(C215="","",J209)</f>
        <v>202492</v>
      </c>
      <c r="K215" s="47">
        <f t="shared" ref="K215" ca="1" si="132">IF(C215="","",ROUND(M209*D215/2,0))</f>
        <v>76194</v>
      </c>
      <c r="L215" s="48">
        <f t="shared" ref="L215" ca="1" si="133">IF(C215="","",J215-K215)</f>
        <v>126298</v>
      </c>
      <c r="M215" s="44">
        <f ca="1">IF(C215="","",M209-L215)</f>
        <v>5969224</v>
      </c>
      <c r="N215" s="45">
        <f t="shared" ca="1" si="131"/>
        <v>23884166</v>
      </c>
      <c r="Q215" s="25">
        <f t="shared" ca="1" si="129"/>
        <v>113649</v>
      </c>
      <c r="R215" s="25">
        <f t="shared" ca="1" si="130"/>
        <v>189718</v>
      </c>
    </row>
    <row r="216" spans="2:18">
      <c r="B216" s="101"/>
      <c r="C216" s="36">
        <f t="shared" ca="1" si="127"/>
        <v>199</v>
      </c>
      <c r="D216" s="37">
        <f t="shared" ca="1" si="126"/>
        <v>2.5000000000000001E-2</v>
      </c>
      <c r="E216" s="38">
        <f t="shared" ca="1" si="116"/>
        <v>100875</v>
      </c>
      <c r="F216" s="39">
        <f t="shared" ca="1" si="118"/>
        <v>100875</v>
      </c>
      <c r="G216" s="40">
        <f t="shared" ca="1" si="119"/>
        <v>37323</v>
      </c>
      <c r="H216" s="40">
        <f t="shared" ca="1" si="120"/>
        <v>63552</v>
      </c>
      <c r="I216" s="41">
        <f t="shared" ca="1" si="121"/>
        <v>17851390</v>
      </c>
      <c r="J216" s="42"/>
      <c r="K216" s="43"/>
      <c r="L216" s="43"/>
      <c r="M216" s="44">
        <f ca="1">IF(C216="","",M215)</f>
        <v>5969224</v>
      </c>
      <c r="N216" s="45">
        <f t="shared" ca="1" si="131"/>
        <v>23820614</v>
      </c>
      <c r="Q216" s="25">
        <f t="shared" ca="1" si="129"/>
        <v>37323</v>
      </c>
      <c r="R216" s="25">
        <f t="shared" ca="1" si="130"/>
        <v>63552</v>
      </c>
    </row>
    <row r="217" spans="2:18">
      <c r="B217" s="101"/>
      <c r="C217" s="36">
        <f t="shared" ca="1" si="127"/>
        <v>200</v>
      </c>
      <c r="D217" s="37">
        <f t="shared" ca="1" si="126"/>
        <v>2.5000000000000001E-2</v>
      </c>
      <c r="E217" s="38">
        <f t="shared" ca="1" si="116"/>
        <v>100875</v>
      </c>
      <c r="F217" s="39">
        <f t="shared" ca="1" si="118"/>
        <v>100875</v>
      </c>
      <c r="G217" s="40">
        <f t="shared" ca="1" si="119"/>
        <v>37190</v>
      </c>
      <c r="H217" s="40">
        <f t="shared" ca="1" si="120"/>
        <v>63685</v>
      </c>
      <c r="I217" s="41">
        <f t="shared" ca="1" si="121"/>
        <v>17787705</v>
      </c>
      <c r="J217" s="42"/>
      <c r="K217" s="43"/>
      <c r="L217" s="43"/>
      <c r="M217" s="44">
        <f t="shared" ref="M217:M220" ca="1" si="134">IF(C217="","",M216)</f>
        <v>5969224</v>
      </c>
      <c r="N217" s="45">
        <f t="shared" ca="1" si="131"/>
        <v>23756929</v>
      </c>
      <c r="Q217" s="25">
        <f t="shared" ca="1" si="129"/>
        <v>37190</v>
      </c>
      <c r="R217" s="25">
        <f t="shared" ca="1" si="130"/>
        <v>63685</v>
      </c>
    </row>
    <row r="218" spans="2:18">
      <c r="B218" s="101"/>
      <c r="C218" s="36">
        <f t="shared" ca="1" si="127"/>
        <v>201</v>
      </c>
      <c r="D218" s="37">
        <f t="shared" ca="1" si="126"/>
        <v>2.5000000000000001E-2</v>
      </c>
      <c r="E218" s="38">
        <f t="shared" ca="1" si="116"/>
        <v>100875</v>
      </c>
      <c r="F218" s="39">
        <f t="shared" ca="1" si="118"/>
        <v>100875</v>
      </c>
      <c r="G218" s="40">
        <f t="shared" ca="1" si="119"/>
        <v>37058</v>
      </c>
      <c r="H218" s="40">
        <f t="shared" ca="1" si="120"/>
        <v>63817</v>
      </c>
      <c r="I218" s="41">
        <f t="shared" ca="1" si="121"/>
        <v>17723888</v>
      </c>
      <c r="J218" s="42"/>
      <c r="K218" s="43"/>
      <c r="L218" s="43"/>
      <c r="M218" s="44">
        <f t="shared" ca="1" si="134"/>
        <v>5969224</v>
      </c>
      <c r="N218" s="45">
        <f t="shared" ca="1" si="131"/>
        <v>23693112</v>
      </c>
      <c r="Q218" s="25">
        <f t="shared" ca="1" si="129"/>
        <v>37058</v>
      </c>
      <c r="R218" s="25">
        <f t="shared" ca="1" si="130"/>
        <v>63817</v>
      </c>
    </row>
    <row r="219" spans="2:18">
      <c r="B219" s="101"/>
      <c r="C219" s="36">
        <f t="shared" ca="1" si="127"/>
        <v>202</v>
      </c>
      <c r="D219" s="37">
        <f t="shared" ca="1" si="126"/>
        <v>2.5000000000000001E-2</v>
      </c>
      <c r="E219" s="38">
        <f t="shared" ca="1" si="116"/>
        <v>100875</v>
      </c>
      <c r="F219" s="39">
        <f t="shared" ca="1" si="118"/>
        <v>100875</v>
      </c>
      <c r="G219" s="40">
        <f t="shared" ca="1" si="119"/>
        <v>36925</v>
      </c>
      <c r="H219" s="40">
        <f t="shared" ca="1" si="120"/>
        <v>63950</v>
      </c>
      <c r="I219" s="41">
        <f t="shared" ca="1" si="121"/>
        <v>17659938</v>
      </c>
      <c r="J219" s="42"/>
      <c r="K219" s="43"/>
      <c r="L219" s="43"/>
      <c r="M219" s="44">
        <f t="shared" ca="1" si="134"/>
        <v>5969224</v>
      </c>
      <c r="N219" s="45">
        <f t="shared" ca="1" si="131"/>
        <v>23629162</v>
      </c>
      <c r="Q219" s="25">
        <f t="shared" ca="1" si="129"/>
        <v>36925</v>
      </c>
      <c r="R219" s="25">
        <f t="shared" ca="1" si="130"/>
        <v>63950</v>
      </c>
    </row>
    <row r="220" spans="2:18">
      <c r="B220" s="101"/>
      <c r="C220" s="36">
        <f t="shared" ca="1" si="127"/>
        <v>203</v>
      </c>
      <c r="D220" s="37">
        <f t="shared" ca="1" si="126"/>
        <v>2.5000000000000001E-2</v>
      </c>
      <c r="E220" s="38">
        <f t="shared" ca="1" si="116"/>
        <v>100875</v>
      </c>
      <c r="F220" s="39">
        <f t="shared" ca="1" si="118"/>
        <v>100875</v>
      </c>
      <c r="G220" s="40">
        <f t="shared" ca="1" si="119"/>
        <v>36792</v>
      </c>
      <c r="H220" s="40">
        <f t="shared" ca="1" si="120"/>
        <v>64083</v>
      </c>
      <c r="I220" s="41">
        <f t="shared" ca="1" si="121"/>
        <v>17595855</v>
      </c>
      <c r="J220" s="42"/>
      <c r="K220" s="43"/>
      <c r="L220" s="43"/>
      <c r="M220" s="44">
        <f t="shared" ca="1" si="134"/>
        <v>5969224</v>
      </c>
      <c r="N220" s="45">
        <f t="shared" ca="1" si="131"/>
        <v>23565079</v>
      </c>
      <c r="Q220" s="25">
        <f t="shared" ca="1" si="129"/>
        <v>36792</v>
      </c>
      <c r="R220" s="25">
        <f t="shared" ca="1" si="130"/>
        <v>64083</v>
      </c>
    </row>
    <row r="221" spans="2:18">
      <c r="B221" s="102"/>
      <c r="C221" s="49">
        <f t="shared" ca="1" si="127"/>
        <v>204</v>
      </c>
      <c r="D221" s="50">
        <f ca="1">IF(C221="","",VLOOKUP(C221/12,$H$6:$J$12,3,TRUE))</f>
        <v>2.5000000000000001E-2</v>
      </c>
      <c r="E221" s="51">
        <f t="shared" ca="1" si="116"/>
        <v>303367</v>
      </c>
      <c r="F221" s="52">
        <f ca="1">IF(C221="","",IF($E$8*12=C221,I220+G221,F220))</f>
        <v>100875</v>
      </c>
      <c r="G221" s="53">
        <f t="shared" ca="1" si="119"/>
        <v>36658</v>
      </c>
      <c r="H221" s="53">
        <f ca="1">IF(C221="","",IF($E$8*12=C221,I220,F221-G221))</f>
        <v>64217</v>
      </c>
      <c r="I221" s="54">
        <f t="shared" ca="1" si="121"/>
        <v>17531638</v>
      </c>
      <c r="J221" s="55">
        <f ca="1">IF(C221="","",IF($E$8*12=C221,M220+K221,J215))</f>
        <v>202492</v>
      </c>
      <c r="K221" s="56">
        <f ca="1">IF(C221="","",ROUND(M215*D221/2,0))</f>
        <v>74615</v>
      </c>
      <c r="L221" s="57">
        <f ca="1">IF(C221="","",IF($E$8*2=C221/6,M220,J221-K221))</f>
        <v>127877</v>
      </c>
      <c r="M221" s="58">
        <f ca="1">IF(C221="","",M215-L221)</f>
        <v>5841347</v>
      </c>
      <c r="N221" s="59">
        <f t="shared" ca="1" si="131"/>
        <v>23372985</v>
      </c>
      <c r="Q221" s="25">
        <f t="shared" ca="1" si="129"/>
        <v>111273</v>
      </c>
      <c r="R221" s="25">
        <f t="shared" ca="1" si="130"/>
        <v>192094</v>
      </c>
    </row>
    <row r="222" spans="2:18">
      <c r="B222" s="100" t="str">
        <f t="shared" ref="B222" ca="1" si="135">IF(C222="","",C233/12&amp;"年目")</f>
        <v>18年目</v>
      </c>
      <c r="C222" s="26">
        <f t="shared" ca="1" si="127"/>
        <v>205</v>
      </c>
      <c r="D222" s="27">
        <f t="shared" ref="D222:D232" ca="1" si="136">D223</f>
        <v>2.5000000000000001E-2</v>
      </c>
      <c r="E222" s="28">
        <f t="shared" ca="1" si="116"/>
        <v>100875</v>
      </c>
      <c r="F222" s="29">
        <f t="shared" ca="1" si="118"/>
        <v>100875</v>
      </c>
      <c r="G222" s="30">
        <f t="shared" ca="1" si="119"/>
        <v>36524</v>
      </c>
      <c r="H222" s="30">
        <f t="shared" ca="1" si="120"/>
        <v>64351</v>
      </c>
      <c r="I222" s="31">
        <f t="shared" ca="1" si="121"/>
        <v>17467287</v>
      </c>
      <c r="J222" s="32"/>
      <c r="K222" s="33"/>
      <c r="L222" s="33"/>
      <c r="M222" s="34">
        <f ca="1">IF(C222="","",M221)</f>
        <v>5841347</v>
      </c>
      <c r="N222" s="35">
        <f t="shared" ca="1" si="131"/>
        <v>23308634</v>
      </c>
      <c r="Q222" s="25">
        <f t="shared" ca="1" si="129"/>
        <v>36524</v>
      </c>
      <c r="R222" s="25">
        <f t="shared" ca="1" si="130"/>
        <v>64351</v>
      </c>
    </row>
    <row r="223" spans="2:18">
      <c r="B223" s="101"/>
      <c r="C223" s="36">
        <f t="shared" ca="1" si="127"/>
        <v>206</v>
      </c>
      <c r="D223" s="37">
        <f t="shared" ca="1" si="136"/>
        <v>2.5000000000000001E-2</v>
      </c>
      <c r="E223" s="38">
        <f t="shared" ca="1" si="116"/>
        <v>100875</v>
      </c>
      <c r="F223" s="39">
        <f t="shared" ca="1" si="118"/>
        <v>100875</v>
      </c>
      <c r="G223" s="40">
        <f t="shared" ca="1" si="119"/>
        <v>36390</v>
      </c>
      <c r="H223" s="40">
        <f t="shared" ca="1" si="120"/>
        <v>64485</v>
      </c>
      <c r="I223" s="41">
        <f t="shared" ca="1" si="121"/>
        <v>17402802</v>
      </c>
      <c r="J223" s="42"/>
      <c r="K223" s="43"/>
      <c r="L223" s="43"/>
      <c r="M223" s="44">
        <f t="shared" ref="M223:M226" ca="1" si="137">IF(C223="","",M222)</f>
        <v>5841347</v>
      </c>
      <c r="N223" s="45">
        <f t="shared" ca="1" si="131"/>
        <v>23244149</v>
      </c>
      <c r="Q223" s="25">
        <f t="shared" ca="1" si="129"/>
        <v>36390</v>
      </c>
      <c r="R223" s="25">
        <f t="shared" ca="1" si="130"/>
        <v>64485</v>
      </c>
    </row>
    <row r="224" spans="2:18">
      <c r="B224" s="101"/>
      <c r="C224" s="36">
        <f t="shared" ca="1" si="127"/>
        <v>207</v>
      </c>
      <c r="D224" s="37">
        <f t="shared" ca="1" si="136"/>
        <v>2.5000000000000001E-2</v>
      </c>
      <c r="E224" s="38">
        <f t="shared" ca="1" si="116"/>
        <v>100875</v>
      </c>
      <c r="F224" s="39">
        <f t="shared" ca="1" si="118"/>
        <v>100875</v>
      </c>
      <c r="G224" s="40">
        <f t="shared" ca="1" si="119"/>
        <v>36256</v>
      </c>
      <c r="H224" s="40">
        <f t="shared" ca="1" si="120"/>
        <v>64619</v>
      </c>
      <c r="I224" s="41">
        <f t="shared" ca="1" si="121"/>
        <v>17338183</v>
      </c>
      <c r="J224" s="42"/>
      <c r="K224" s="43"/>
      <c r="L224" s="43"/>
      <c r="M224" s="44">
        <f t="shared" ca="1" si="137"/>
        <v>5841347</v>
      </c>
      <c r="N224" s="45">
        <f t="shared" ca="1" si="131"/>
        <v>23179530</v>
      </c>
      <c r="Q224" s="25">
        <f t="shared" ca="1" si="129"/>
        <v>36256</v>
      </c>
      <c r="R224" s="25">
        <f t="shared" ca="1" si="130"/>
        <v>64619</v>
      </c>
    </row>
    <row r="225" spans="2:18">
      <c r="B225" s="101"/>
      <c r="C225" s="36">
        <f t="shared" ca="1" si="127"/>
        <v>208</v>
      </c>
      <c r="D225" s="37">
        <f t="shared" ca="1" si="136"/>
        <v>2.5000000000000001E-2</v>
      </c>
      <c r="E225" s="38">
        <f t="shared" ca="1" si="116"/>
        <v>100875</v>
      </c>
      <c r="F225" s="39">
        <f t="shared" ca="1" si="118"/>
        <v>100875</v>
      </c>
      <c r="G225" s="40">
        <f t="shared" ca="1" si="119"/>
        <v>36121</v>
      </c>
      <c r="H225" s="40">
        <f t="shared" ca="1" si="120"/>
        <v>64754</v>
      </c>
      <c r="I225" s="41">
        <f t="shared" ca="1" si="121"/>
        <v>17273429</v>
      </c>
      <c r="J225" s="42"/>
      <c r="K225" s="43"/>
      <c r="L225" s="43"/>
      <c r="M225" s="44">
        <f t="shared" ca="1" si="137"/>
        <v>5841347</v>
      </c>
      <c r="N225" s="45">
        <f t="shared" ca="1" si="131"/>
        <v>23114776</v>
      </c>
      <c r="Q225" s="25">
        <f t="shared" ca="1" si="129"/>
        <v>36121</v>
      </c>
      <c r="R225" s="25">
        <f t="shared" ca="1" si="130"/>
        <v>64754</v>
      </c>
    </row>
    <row r="226" spans="2:18">
      <c r="B226" s="101"/>
      <c r="C226" s="36">
        <f t="shared" ca="1" si="127"/>
        <v>209</v>
      </c>
      <c r="D226" s="37">
        <f t="shared" ca="1" si="136"/>
        <v>2.5000000000000001E-2</v>
      </c>
      <c r="E226" s="38">
        <f t="shared" ca="1" si="116"/>
        <v>100875</v>
      </c>
      <c r="F226" s="39">
        <f t="shared" ca="1" si="118"/>
        <v>100875</v>
      </c>
      <c r="G226" s="40">
        <f t="shared" ca="1" si="119"/>
        <v>35986</v>
      </c>
      <c r="H226" s="40">
        <f t="shared" ca="1" si="120"/>
        <v>64889</v>
      </c>
      <c r="I226" s="41">
        <f t="shared" ca="1" si="121"/>
        <v>17208540</v>
      </c>
      <c r="J226" s="42"/>
      <c r="K226" s="43"/>
      <c r="L226" s="43"/>
      <c r="M226" s="44">
        <f t="shared" ca="1" si="137"/>
        <v>5841347</v>
      </c>
      <c r="N226" s="45">
        <f t="shared" ca="1" si="131"/>
        <v>23049887</v>
      </c>
      <c r="Q226" s="25">
        <f t="shared" ca="1" si="129"/>
        <v>35986</v>
      </c>
      <c r="R226" s="25">
        <f t="shared" ca="1" si="130"/>
        <v>64889</v>
      </c>
    </row>
    <row r="227" spans="2:18">
      <c r="B227" s="101"/>
      <c r="C227" s="36">
        <f t="shared" ca="1" si="127"/>
        <v>210</v>
      </c>
      <c r="D227" s="37">
        <f t="shared" ca="1" si="136"/>
        <v>2.5000000000000001E-2</v>
      </c>
      <c r="E227" s="38">
        <f t="shared" ca="1" si="116"/>
        <v>303367</v>
      </c>
      <c r="F227" s="39">
        <f t="shared" ca="1" si="118"/>
        <v>100875</v>
      </c>
      <c r="G227" s="40">
        <f t="shared" ca="1" si="119"/>
        <v>35851</v>
      </c>
      <c r="H227" s="40">
        <f t="shared" ca="1" si="120"/>
        <v>65024</v>
      </c>
      <c r="I227" s="41">
        <f t="shared" ca="1" si="121"/>
        <v>17143516</v>
      </c>
      <c r="J227" s="46">
        <f ca="1">IF(C227="","",J221)</f>
        <v>202492</v>
      </c>
      <c r="K227" s="47">
        <f t="shared" ref="K227" ca="1" si="138">IF(C227="","",ROUND(M221*D227/2,0))</f>
        <v>73017</v>
      </c>
      <c r="L227" s="48">
        <f t="shared" ref="L227" ca="1" si="139">IF(C227="","",J227-K227)</f>
        <v>129475</v>
      </c>
      <c r="M227" s="44">
        <f ca="1">IF(C227="","",M221-L227)</f>
        <v>5711872</v>
      </c>
      <c r="N227" s="45">
        <f t="shared" ca="1" si="131"/>
        <v>22855388</v>
      </c>
      <c r="Q227" s="25">
        <f t="shared" ca="1" si="129"/>
        <v>108868</v>
      </c>
      <c r="R227" s="25">
        <f t="shared" ca="1" si="130"/>
        <v>194499</v>
      </c>
    </row>
    <row r="228" spans="2:18">
      <c r="B228" s="101"/>
      <c r="C228" s="36">
        <f t="shared" ca="1" si="127"/>
        <v>211</v>
      </c>
      <c r="D228" s="37">
        <f t="shared" ca="1" si="136"/>
        <v>2.5000000000000001E-2</v>
      </c>
      <c r="E228" s="38">
        <f t="shared" ca="1" si="116"/>
        <v>100875</v>
      </c>
      <c r="F228" s="39">
        <f t="shared" ca="1" si="118"/>
        <v>100875</v>
      </c>
      <c r="G228" s="40">
        <f t="shared" ca="1" si="119"/>
        <v>35716</v>
      </c>
      <c r="H228" s="40">
        <f t="shared" ca="1" si="120"/>
        <v>65159</v>
      </c>
      <c r="I228" s="41">
        <f t="shared" ca="1" si="121"/>
        <v>17078357</v>
      </c>
      <c r="J228" s="42"/>
      <c r="K228" s="43"/>
      <c r="L228" s="43"/>
      <c r="M228" s="44">
        <f ca="1">IF(C228="","",M227)</f>
        <v>5711872</v>
      </c>
      <c r="N228" s="45">
        <f t="shared" ca="1" si="131"/>
        <v>22790229</v>
      </c>
      <c r="Q228" s="25">
        <f t="shared" ca="1" si="129"/>
        <v>35716</v>
      </c>
      <c r="R228" s="25">
        <f t="shared" ca="1" si="130"/>
        <v>65159</v>
      </c>
    </row>
    <row r="229" spans="2:18">
      <c r="B229" s="101"/>
      <c r="C229" s="36">
        <f t="shared" ca="1" si="127"/>
        <v>212</v>
      </c>
      <c r="D229" s="37">
        <f t="shared" ca="1" si="136"/>
        <v>2.5000000000000001E-2</v>
      </c>
      <c r="E229" s="38">
        <f t="shared" ca="1" si="116"/>
        <v>100875</v>
      </c>
      <c r="F229" s="39">
        <f t="shared" ca="1" si="118"/>
        <v>100875</v>
      </c>
      <c r="G229" s="40">
        <f t="shared" ca="1" si="119"/>
        <v>35580</v>
      </c>
      <c r="H229" s="40">
        <f t="shared" ca="1" si="120"/>
        <v>65295</v>
      </c>
      <c r="I229" s="41">
        <f t="shared" ca="1" si="121"/>
        <v>17013062</v>
      </c>
      <c r="J229" s="42"/>
      <c r="K229" s="43"/>
      <c r="L229" s="43"/>
      <c r="M229" s="44">
        <f t="shared" ref="M229:M232" ca="1" si="140">IF(C229="","",M228)</f>
        <v>5711872</v>
      </c>
      <c r="N229" s="45">
        <f t="shared" ca="1" si="131"/>
        <v>22724934</v>
      </c>
      <c r="Q229" s="25">
        <f t="shared" ca="1" si="129"/>
        <v>35580</v>
      </c>
      <c r="R229" s="25">
        <f t="shared" ca="1" si="130"/>
        <v>65295</v>
      </c>
    </row>
    <row r="230" spans="2:18">
      <c r="B230" s="101"/>
      <c r="C230" s="36">
        <f t="shared" ca="1" si="127"/>
        <v>213</v>
      </c>
      <c r="D230" s="37">
        <f t="shared" ca="1" si="136"/>
        <v>2.5000000000000001E-2</v>
      </c>
      <c r="E230" s="38">
        <f t="shared" ca="1" si="116"/>
        <v>100875</v>
      </c>
      <c r="F230" s="39">
        <f t="shared" ca="1" si="118"/>
        <v>100875</v>
      </c>
      <c r="G230" s="40">
        <f t="shared" ca="1" si="119"/>
        <v>35444</v>
      </c>
      <c r="H230" s="40">
        <f t="shared" ca="1" si="120"/>
        <v>65431</v>
      </c>
      <c r="I230" s="41">
        <f t="shared" ca="1" si="121"/>
        <v>16947631</v>
      </c>
      <c r="J230" s="42"/>
      <c r="K230" s="43"/>
      <c r="L230" s="43"/>
      <c r="M230" s="44">
        <f t="shared" ca="1" si="140"/>
        <v>5711872</v>
      </c>
      <c r="N230" s="45">
        <f t="shared" ca="1" si="131"/>
        <v>22659503</v>
      </c>
      <c r="Q230" s="25">
        <f t="shared" ca="1" si="129"/>
        <v>35444</v>
      </c>
      <c r="R230" s="25">
        <f t="shared" ca="1" si="130"/>
        <v>65431</v>
      </c>
    </row>
    <row r="231" spans="2:18">
      <c r="B231" s="101"/>
      <c r="C231" s="36">
        <f t="shared" ca="1" si="127"/>
        <v>214</v>
      </c>
      <c r="D231" s="37">
        <f t="shared" ca="1" si="136"/>
        <v>2.5000000000000001E-2</v>
      </c>
      <c r="E231" s="38">
        <f t="shared" ca="1" si="116"/>
        <v>100875</v>
      </c>
      <c r="F231" s="39">
        <f t="shared" ca="1" si="118"/>
        <v>100875</v>
      </c>
      <c r="G231" s="40">
        <f t="shared" ca="1" si="119"/>
        <v>35308</v>
      </c>
      <c r="H231" s="40">
        <f t="shared" ca="1" si="120"/>
        <v>65567</v>
      </c>
      <c r="I231" s="41">
        <f t="shared" ca="1" si="121"/>
        <v>16882064</v>
      </c>
      <c r="J231" s="42"/>
      <c r="K231" s="43"/>
      <c r="L231" s="43"/>
      <c r="M231" s="44">
        <f t="shared" ca="1" si="140"/>
        <v>5711872</v>
      </c>
      <c r="N231" s="45">
        <f t="shared" ca="1" si="131"/>
        <v>22593936</v>
      </c>
      <c r="Q231" s="25">
        <f t="shared" ca="1" si="129"/>
        <v>35308</v>
      </c>
      <c r="R231" s="25">
        <f t="shared" ca="1" si="130"/>
        <v>65567</v>
      </c>
    </row>
    <row r="232" spans="2:18">
      <c r="B232" s="101"/>
      <c r="C232" s="36">
        <f t="shared" ca="1" si="127"/>
        <v>215</v>
      </c>
      <c r="D232" s="37">
        <f t="shared" ca="1" si="136"/>
        <v>2.5000000000000001E-2</v>
      </c>
      <c r="E232" s="38">
        <f t="shared" ca="1" si="116"/>
        <v>100875</v>
      </c>
      <c r="F232" s="39">
        <f t="shared" ca="1" si="118"/>
        <v>100875</v>
      </c>
      <c r="G232" s="40">
        <f t="shared" ca="1" si="119"/>
        <v>35171</v>
      </c>
      <c r="H232" s="40">
        <f t="shared" ca="1" si="120"/>
        <v>65704</v>
      </c>
      <c r="I232" s="41">
        <f t="shared" ca="1" si="121"/>
        <v>16816360</v>
      </c>
      <c r="J232" s="42"/>
      <c r="K232" s="43"/>
      <c r="L232" s="43"/>
      <c r="M232" s="44">
        <f t="shared" ca="1" si="140"/>
        <v>5711872</v>
      </c>
      <c r="N232" s="45">
        <f t="shared" ca="1" si="131"/>
        <v>22528232</v>
      </c>
      <c r="Q232" s="25">
        <f t="shared" ca="1" si="129"/>
        <v>35171</v>
      </c>
      <c r="R232" s="25">
        <f t="shared" ca="1" si="130"/>
        <v>65704</v>
      </c>
    </row>
    <row r="233" spans="2:18">
      <c r="B233" s="102"/>
      <c r="C233" s="49">
        <f t="shared" ca="1" si="127"/>
        <v>216</v>
      </c>
      <c r="D233" s="50">
        <f ca="1">IF(C233="","",VLOOKUP(C233/12,$H$6:$J$12,3,TRUE))</f>
        <v>2.5000000000000001E-2</v>
      </c>
      <c r="E233" s="51">
        <f t="shared" ca="1" si="116"/>
        <v>303367</v>
      </c>
      <c r="F233" s="52">
        <f ca="1">IF(C233="","",IF($E$8*12=C233,I232+G233,F232))</f>
        <v>100875</v>
      </c>
      <c r="G233" s="53">
        <f t="shared" ca="1" si="119"/>
        <v>35034</v>
      </c>
      <c r="H233" s="53">
        <f ca="1">IF(C233="","",IF($E$8*12=C233,I232,F233-G233))</f>
        <v>65841</v>
      </c>
      <c r="I233" s="54">
        <f t="shared" ca="1" si="121"/>
        <v>16750519</v>
      </c>
      <c r="J233" s="55">
        <f ca="1">IF(C233="","",IF($E$8*12=C233,M232+K233,J227))</f>
        <v>202492</v>
      </c>
      <c r="K233" s="56">
        <f ca="1">IF(C233="","",ROUND(M227*D233/2,0))</f>
        <v>71398</v>
      </c>
      <c r="L233" s="57">
        <f ca="1">IF(C233="","",IF($E$8*2=C233/6,M232,J233-K233))</f>
        <v>131094</v>
      </c>
      <c r="M233" s="58">
        <f ca="1">IF(C233="","",M227-L233)</f>
        <v>5580778</v>
      </c>
      <c r="N233" s="59">
        <f t="shared" ca="1" si="131"/>
        <v>22331297</v>
      </c>
      <c r="Q233" s="25">
        <f t="shared" ca="1" si="129"/>
        <v>106432</v>
      </c>
      <c r="R233" s="25">
        <f t="shared" ca="1" si="130"/>
        <v>196935</v>
      </c>
    </row>
    <row r="234" spans="2:18">
      <c r="B234" s="100" t="str">
        <f t="shared" ref="B234" ca="1" si="141">IF(C234="","",C245/12&amp;"年目")</f>
        <v>19年目</v>
      </c>
      <c r="C234" s="26">
        <f t="shared" ca="1" si="127"/>
        <v>217</v>
      </c>
      <c r="D234" s="27">
        <f t="shared" ref="D234:D244" ca="1" si="142">D235</f>
        <v>2.5000000000000001E-2</v>
      </c>
      <c r="E234" s="28">
        <f t="shared" ca="1" si="116"/>
        <v>100875</v>
      </c>
      <c r="F234" s="29">
        <f t="shared" ca="1" si="118"/>
        <v>100875</v>
      </c>
      <c r="G234" s="30">
        <f t="shared" ca="1" si="119"/>
        <v>34897</v>
      </c>
      <c r="H234" s="30">
        <f t="shared" ca="1" si="120"/>
        <v>65978</v>
      </c>
      <c r="I234" s="31">
        <f t="shared" ca="1" si="121"/>
        <v>16684541</v>
      </c>
      <c r="J234" s="32"/>
      <c r="K234" s="33"/>
      <c r="L234" s="33"/>
      <c r="M234" s="34">
        <f ca="1">IF(C234="","",M233)</f>
        <v>5580778</v>
      </c>
      <c r="N234" s="35">
        <f t="shared" ca="1" si="131"/>
        <v>22265319</v>
      </c>
      <c r="Q234" s="25">
        <f t="shared" ca="1" si="129"/>
        <v>34897</v>
      </c>
      <c r="R234" s="25">
        <f t="shared" ca="1" si="130"/>
        <v>65978</v>
      </c>
    </row>
    <row r="235" spans="2:18">
      <c r="B235" s="101"/>
      <c r="C235" s="36">
        <f t="shared" ca="1" si="127"/>
        <v>218</v>
      </c>
      <c r="D235" s="37">
        <f t="shared" ca="1" si="142"/>
        <v>2.5000000000000001E-2</v>
      </c>
      <c r="E235" s="38">
        <f t="shared" ca="1" si="116"/>
        <v>100875</v>
      </c>
      <c r="F235" s="39">
        <f t="shared" ca="1" si="118"/>
        <v>100875</v>
      </c>
      <c r="G235" s="40">
        <f t="shared" ca="1" si="119"/>
        <v>34759</v>
      </c>
      <c r="H235" s="40">
        <f t="shared" ca="1" si="120"/>
        <v>66116</v>
      </c>
      <c r="I235" s="41">
        <f t="shared" ca="1" si="121"/>
        <v>16618425</v>
      </c>
      <c r="J235" s="42"/>
      <c r="K235" s="43"/>
      <c r="L235" s="43"/>
      <c r="M235" s="44">
        <f t="shared" ref="M235:M238" ca="1" si="143">IF(C235="","",M234)</f>
        <v>5580778</v>
      </c>
      <c r="N235" s="45">
        <f t="shared" ca="1" si="131"/>
        <v>22199203</v>
      </c>
      <c r="Q235" s="25">
        <f t="shared" ca="1" si="129"/>
        <v>34759</v>
      </c>
      <c r="R235" s="25">
        <f t="shared" ca="1" si="130"/>
        <v>66116</v>
      </c>
    </row>
    <row r="236" spans="2:18">
      <c r="B236" s="101"/>
      <c r="C236" s="36">
        <f t="shared" ca="1" si="127"/>
        <v>219</v>
      </c>
      <c r="D236" s="37">
        <f t="shared" ca="1" si="142"/>
        <v>2.5000000000000001E-2</v>
      </c>
      <c r="E236" s="38">
        <f t="shared" ca="1" si="116"/>
        <v>100875</v>
      </c>
      <c r="F236" s="39">
        <f t="shared" ca="1" si="118"/>
        <v>100875</v>
      </c>
      <c r="G236" s="40">
        <f t="shared" ca="1" si="119"/>
        <v>34622</v>
      </c>
      <c r="H236" s="40">
        <f t="shared" ca="1" si="120"/>
        <v>66253</v>
      </c>
      <c r="I236" s="41">
        <f t="shared" ca="1" si="121"/>
        <v>16552172</v>
      </c>
      <c r="J236" s="42"/>
      <c r="K236" s="43"/>
      <c r="L236" s="43"/>
      <c r="M236" s="44">
        <f t="shared" ca="1" si="143"/>
        <v>5580778</v>
      </c>
      <c r="N236" s="45">
        <f t="shared" ca="1" si="131"/>
        <v>22132950</v>
      </c>
      <c r="Q236" s="25">
        <f t="shared" ca="1" si="129"/>
        <v>34622</v>
      </c>
      <c r="R236" s="25">
        <f t="shared" ca="1" si="130"/>
        <v>66253</v>
      </c>
    </row>
    <row r="237" spans="2:18">
      <c r="B237" s="101"/>
      <c r="C237" s="36">
        <f t="shared" ca="1" si="127"/>
        <v>220</v>
      </c>
      <c r="D237" s="37">
        <f t="shared" ca="1" si="142"/>
        <v>2.5000000000000001E-2</v>
      </c>
      <c r="E237" s="38">
        <f t="shared" ca="1" si="116"/>
        <v>100875</v>
      </c>
      <c r="F237" s="39">
        <f t="shared" ca="1" si="118"/>
        <v>100875</v>
      </c>
      <c r="G237" s="40">
        <f t="shared" ca="1" si="119"/>
        <v>34484</v>
      </c>
      <c r="H237" s="40">
        <f t="shared" ca="1" si="120"/>
        <v>66391</v>
      </c>
      <c r="I237" s="41">
        <f t="shared" ca="1" si="121"/>
        <v>16485781</v>
      </c>
      <c r="J237" s="42"/>
      <c r="K237" s="43"/>
      <c r="L237" s="43"/>
      <c r="M237" s="44">
        <f t="shared" ca="1" si="143"/>
        <v>5580778</v>
      </c>
      <c r="N237" s="45">
        <f t="shared" ca="1" si="131"/>
        <v>22066559</v>
      </c>
      <c r="Q237" s="25">
        <f t="shared" ca="1" si="129"/>
        <v>34484</v>
      </c>
      <c r="R237" s="25">
        <f t="shared" ca="1" si="130"/>
        <v>66391</v>
      </c>
    </row>
    <row r="238" spans="2:18">
      <c r="B238" s="101"/>
      <c r="C238" s="36">
        <f t="shared" ca="1" si="127"/>
        <v>221</v>
      </c>
      <c r="D238" s="37">
        <f t="shared" ca="1" si="142"/>
        <v>2.5000000000000001E-2</v>
      </c>
      <c r="E238" s="38">
        <f t="shared" ca="1" si="116"/>
        <v>100875</v>
      </c>
      <c r="F238" s="39">
        <f t="shared" ca="1" si="118"/>
        <v>100875</v>
      </c>
      <c r="G238" s="40">
        <f t="shared" ca="1" si="119"/>
        <v>34345</v>
      </c>
      <c r="H238" s="40">
        <f t="shared" ca="1" si="120"/>
        <v>66530</v>
      </c>
      <c r="I238" s="41">
        <f t="shared" ca="1" si="121"/>
        <v>16419251</v>
      </c>
      <c r="J238" s="42"/>
      <c r="K238" s="43"/>
      <c r="L238" s="43"/>
      <c r="M238" s="44">
        <f t="shared" ca="1" si="143"/>
        <v>5580778</v>
      </c>
      <c r="N238" s="45">
        <f t="shared" ca="1" si="131"/>
        <v>22000029</v>
      </c>
      <c r="Q238" s="25">
        <f t="shared" ca="1" si="129"/>
        <v>34345</v>
      </c>
      <c r="R238" s="25">
        <f t="shared" ca="1" si="130"/>
        <v>66530</v>
      </c>
    </row>
    <row r="239" spans="2:18">
      <c r="B239" s="101"/>
      <c r="C239" s="36">
        <f t="shared" ca="1" si="127"/>
        <v>222</v>
      </c>
      <c r="D239" s="37">
        <f t="shared" ca="1" si="142"/>
        <v>2.5000000000000001E-2</v>
      </c>
      <c r="E239" s="38">
        <f t="shared" ca="1" si="116"/>
        <v>303367</v>
      </c>
      <c r="F239" s="39">
        <f t="shared" ca="1" si="118"/>
        <v>100875</v>
      </c>
      <c r="G239" s="40">
        <f t="shared" ca="1" si="119"/>
        <v>34207</v>
      </c>
      <c r="H239" s="40">
        <f t="shared" ca="1" si="120"/>
        <v>66668</v>
      </c>
      <c r="I239" s="41">
        <f t="shared" ca="1" si="121"/>
        <v>16352583</v>
      </c>
      <c r="J239" s="46">
        <f ca="1">IF(C239="","",J233)</f>
        <v>202492</v>
      </c>
      <c r="K239" s="47">
        <f t="shared" ref="K239" ca="1" si="144">IF(C239="","",ROUND(M233*D239/2,0))</f>
        <v>69760</v>
      </c>
      <c r="L239" s="48">
        <f t="shared" ref="L239" ca="1" si="145">IF(C239="","",J239-K239)</f>
        <v>132732</v>
      </c>
      <c r="M239" s="44">
        <f ca="1">IF(C239="","",M233-L239)</f>
        <v>5448046</v>
      </c>
      <c r="N239" s="45">
        <f t="shared" ca="1" si="131"/>
        <v>21800629</v>
      </c>
      <c r="Q239" s="25">
        <f t="shared" ca="1" si="129"/>
        <v>103967</v>
      </c>
      <c r="R239" s="25">
        <f t="shared" ca="1" si="130"/>
        <v>199400</v>
      </c>
    </row>
    <row r="240" spans="2:18">
      <c r="B240" s="101"/>
      <c r="C240" s="36">
        <f t="shared" ca="1" si="127"/>
        <v>223</v>
      </c>
      <c r="D240" s="37">
        <f t="shared" ca="1" si="142"/>
        <v>2.5000000000000001E-2</v>
      </c>
      <c r="E240" s="38">
        <f t="shared" ca="1" si="116"/>
        <v>100875</v>
      </c>
      <c r="F240" s="39">
        <f t="shared" ca="1" si="118"/>
        <v>100875</v>
      </c>
      <c r="G240" s="40">
        <f t="shared" ca="1" si="119"/>
        <v>34068</v>
      </c>
      <c r="H240" s="40">
        <f t="shared" ca="1" si="120"/>
        <v>66807</v>
      </c>
      <c r="I240" s="41">
        <f t="shared" ca="1" si="121"/>
        <v>16285776</v>
      </c>
      <c r="J240" s="42"/>
      <c r="K240" s="43"/>
      <c r="L240" s="43"/>
      <c r="M240" s="44">
        <f ca="1">IF(C240="","",M239)</f>
        <v>5448046</v>
      </c>
      <c r="N240" s="45">
        <f t="shared" ca="1" si="131"/>
        <v>21733822</v>
      </c>
      <c r="Q240" s="25">
        <f t="shared" ca="1" si="129"/>
        <v>34068</v>
      </c>
      <c r="R240" s="25">
        <f t="shared" ca="1" si="130"/>
        <v>66807</v>
      </c>
    </row>
    <row r="241" spans="2:18">
      <c r="B241" s="101"/>
      <c r="C241" s="36">
        <f t="shared" ca="1" si="127"/>
        <v>224</v>
      </c>
      <c r="D241" s="37">
        <f t="shared" ca="1" si="142"/>
        <v>2.5000000000000001E-2</v>
      </c>
      <c r="E241" s="38">
        <f t="shared" ca="1" si="116"/>
        <v>100875</v>
      </c>
      <c r="F241" s="39">
        <f t="shared" ca="1" si="118"/>
        <v>100875</v>
      </c>
      <c r="G241" s="40">
        <f t="shared" ca="1" si="119"/>
        <v>33929</v>
      </c>
      <c r="H241" s="40">
        <f t="shared" ca="1" si="120"/>
        <v>66946</v>
      </c>
      <c r="I241" s="41">
        <f t="shared" ca="1" si="121"/>
        <v>16218830</v>
      </c>
      <c r="J241" s="42"/>
      <c r="K241" s="43"/>
      <c r="L241" s="43"/>
      <c r="M241" s="44">
        <f t="shared" ref="M241:M244" ca="1" si="146">IF(C241="","",M240)</f>
        <v>5448046</v>
      </c>
      <c r="N241" s="45">
        <f t="shared" ca="1" si="131"/>
        <v>21666876</v>
      </c>
      <c r="Q241" s="25">
        <f t="shared" ca="1" si="129"/>
        <v>33929</v>
      </c>
      <c r="R241" s="25">
        <f t="shared" ca="1" si="130"/>
        <v>66946</v>
      </c>
    </row>
    <row r="242" spans="2:18">
      <c r="B242" s="101"/>
      <c r="C242" s="36">
        <f t="shared" ca="1" si="127"/>
        <v>225</v>
      </c>
      <c r="D242" s="37">
        <f t="shared" ca="1" si="142"/>
        <v>2.5000000000000001E-2</v>
      </c>
      <c r="E242" s="38">
        <f t="shared" ca="1" si="116"/>
        <v>100875</v>
      </c>
      <c r="F242" s="39">
        <f t="shared" ca="1" si="118"/>
        <v>100875</v>
      </c>
      <c r="G242" s="40">
        <f t="shared" ca="1" si="119"/>
        <v>33789</v>
      </c>
      <c r="H242" s="40">
        <f t="shared" ca="1" si="120"/>
        <v>67086</v>
      </c>
      <c r="I242" s="41">
        <f t="shared" ca="1" si="121"/>
        <v>16151744</v>
      </c>
      <c r="J242" s="42"/>
      <c r="K242" s="43"/>
      <c r="L242" s="43"/>
      <c r="M242" s="44">
        <f t="shared" ca="1" si="146"/>
        <v>5448046</v>
      </c>
      <c r="N242" s="45">
        <f t="shared" ca="1" si="131"/>
        <v>21599790</v>
      </c>
      <c r="Q242" s="25">
        <f t="shared" ca="1" si="129"/>
        <v>33789</v>
      </c>
      <c r="R242" s="25">
        <f t="shared" ca="1" si="130"/>
        <v>67086</v>
      </c>
    </row>
    <row r="243" spans="2:18">
      <c r="B243" s="101"/>
      <c r="C243" s="36">
        <f t="shared" ca="1" si="127"/>
        <v>226</v>
      </c>
      <c r="D243" s="37">
        <f t="shared" ca="1" si="142"/>
        <v>2.5000000000000001E-2</v>
      </c>
      <c r="E243" s="38">
        <f t="shared" ca="1" si="116"/>
        <v>100875</v>
      </c>
      <c r="F243" s="39">
        <f t="shared" ca="1" si="118"/>
        <v>100875</v>
      </c>
      <c r="G243" s="40">
        <f t="shared" ca="1" si="119"/>
        <v>33649</v>
      </c>
      <c r="H243" s="40">
        <f t="shared" ca="1" si="120"/>
        <v>67226</v>
      </c>
      <c r="I243" s="41">
        <f t="shared" ca="1" si="121"/>
        <v>16084518</v>
      </c>
      <c r="J243" s="42"/>
      <c r="K243" s="43"/>
      <c r="L243" s="43"/>
      <c r="M243" s="44">
        <f t="shared" ca="1" si="146"/>
        <v>5448046</v>
      </c>
      <c r="N243" s="45">
        <f t="shared" ca="1" si="131"/>
        <v>21532564</v>
      </c>
      <c r="Q243" s="25">
        <f t="shared" ca="1" si="129"/>
        <v>33649</v>
      </c>
      <c r="R243" s="25">
        <f t="shared" ca="1" si="130"/>
        <v>67226</v>
      </c>
    </row>
    <row r="244" spans="2:18">
      <c r="B244" s="101"/>
      <c r="C244" s="36">
        <f t="shared" ca="1" si="127"/>
        <v>227</v>
      </c>
      <c r="D244" s="37">
        <f t="shared" ca="1" si="142"/>
        <v>2.5000000000000001E-2</v>
      </c>
      <c r="E244" s="38">
        <f t="shared" ca="1" si="116"/>
        <v>100875</v>
      </c>
      <c r="F244" s="39">
        <f t="shared" ca="1" si="118"/>
        <v>100875</v>
      </c>
      <c r="G244" s="40">
        <f t="shared" ca="1" si="119"/>
        <v>33509</v>
      </c>
      <c r="H244" s="40">
        <f t="shared" ca="1" si="120"/>
        <v>67366</v>
      </c>
      <c r="I244" s="41">
        <f t="shared" ca="1" si="121"/>
        <v>16017152</v>
      </c>
      <c r="J244" s="42"/>
      <c r="K244" s="43"/>
      <c r="L244" s="43"/>
      <c r="M244" s="44">
        <f t="shared" ca="1" si="146"/>
        <v>5448046</v>
      </c>
      <c r="N244" s="45">
        <f t="shared" ca="1" si="131"/>
        <v>21465198</v>
      </c>
      <c r="Q244" s="25">
        <f t="shared" ca="1" si="129"/>
        <v>33509</v>
      </c>
      <c r="R244" s="25">
        <f t="shared" ca="1" si="130"/>
        <v>67366</v>
      </c>
    </row>
    <row r="245" spans="2:18">
      <c r="B245" s="102"/>
      <c r="C245" s="49">
        <f t="shared" ca="1" si="127"/>
        <v>228</v>
      </c>
      <c r="D245" s="50">
        <f ca="1">IF(C245="","",VLOOKUP(C245/12,$H$6:$J$12,3,TRUE))</f>
        <v>2.5000000000000001E-2</v>
      </c>
      <c r="E245" s="51">
        <f t="shared" ca="1" si="116"/>
        <v>303367</v>
      </c>
      <c r="F245" s="52">
        <f ca="1">IF(C245="","",IF($E$8*12=C245,I244+G245,F244))</f>
        <v>100875</v>
      </c>
      <c r="G245" s="53">
        <f t="shared" ca="1" si="119"/>
        <v>33369</v>
      </c>
      <c r="H245" s="53">
        <f ca="1">IF(C245="","",IF($E$8*12=C245,I244,F245-G245))</f>
        <v>67506</v>
      </c>
      <c r="I245" s="54">
        <f t="shared" ca="1" si="121"/>
        <v>15949646</v>
      </c>
      <c r="J245" s="55">
        <f ca="1">IF(C245="","",IF($E$8*12=C245,M244+K245,J239))</f>
        <v>202492</v>
      </c>
      <c r="K245" s="56">
        <f ca="1">IF(C245="","",ROUND(M239*D245/2,0))</f>
        <v>68101</v>
      </c>
      <c r="L245" s="57">
        <f ca="1">IF(C245="","",IF($E$8*2=C245/6,M244,J245-K245))</f>
        <v>134391</v>
      </c>
      <c r="M245" s="58">
        <f ca="1">IF(C245="","",M239-L245)</f>
        <v>5313655</v>
      </c>
      <c r="N245" s="59">
        <f t="shared" ca="1" si="131"/>
        <v>21263301</v>
      </c>
      <c r="Q245" s="25">
        <f t="shared" ca="1" si="129"/>
        <v>101470</v>
      </c>
      <c r="R245" s="25">
        <f t="shared" ca="1" si="130"/>
        <v>201897</v>
      </c>
    </row>
    <row r="246" spans="2:18">
      <c r="B246" s="100" t="str">
        <f t="shared" ref="B246" ca="1" si="147">IF(C246="","",C257/12&amp;"年目")</f>
        <v>20年目</v>
      </c>
      <c r="C246" s="26">
        <f t="shared" ca="1" si="127"/>
        <v>229</v>
      </c>
      <c r="D246" s="27">
        <f t="shared" ref="D246:D256" ca="1" si="148">D247</f>
        <v>2.5000000000000001E-2</v>
      </c>
      <c r="E246" s="28">
        <f t="shared" ca="1" si="116"/>
        <v>100875</v>
      </c>
      <c r="F246" s="29">
        <f t="shared" ca="1" si="118"/>
        <v>100875</v>
      </c>
      <c r="G246" s="30">
        <f t="shared" ca="1" si="119"/>
        <v>33228</v>
      </c>
      <c r="H246" s="30">
        <f t="shared" ca="1" si="120"/>
        <v>67647</v>
      </c>
      <c r="I246" s="31">
        <f t="shared" ca="1" si="121"/>
        <v>15881999</v>
      </c>
      <c r="J246" s="32"/>
      <c r="K246" s="33"/>
      <c r="L246" s="33"/>
      <c r="M246" s="34">
        <f ca="1">IF(C246="","",M245)</f>
        <v>5313655</v>
      </c>
      <c r="N246" s="35">
        <f t="shared" ca="1" si="131"/>
        <v>21195654</v>
      </c>
      <c r="Q246" s="25">
        <f t="shared" ca="1" si="129"/>
        <v>33228</v>
      </c>
      <c r="R246" s="25">
        <f t="shared" ca="1" si="130"/>
        <v>67647</v>
      </c>
    </row>
    <row r="247" spans="2:18">
      <c r="B247" s="101"/>
      <c r="C247" s="36">
        <f t="shared" ca="1" si="127"/>
        <v>230</v>
      </c>
      <c r="D247" s="37">
        <f t="shared" ca="1" si="148"/>
        <v>2.5000000000000001E-2</v>
      </c>
      <c r="E247" s="38">
        <f t="shared" ca="1" si="116"/>
        <v>100875</v>
      </c>
      <c r="F247" s="39">
        <f t="shared" ca="1" si="118"/>
        <v>100875</v>
      </c>
      <c r="G247" s="40">
        <f t="shared" ca="1" si="119"/>
        <v>33087</v>
      </c>
      <c r="H247" s="40">
        <f t="shared" ca="1" si="120"/>
        <v>67788</v>
      </c>
      <c r="I247" s="41">
        <f t="shared" ca="1" si="121"/>
        <v>15814211</v>
      </c>
      <c r="J247" s="42"/>
      <c r="K247" s="43"/>
      <c r="L247" s="43"/>
      <c r="M247" s="44">
        <f t="shared" ref="M247:M250" ca="1" si="149">IF(C247="","",M246)</f>
        <v>5313655</v>
      </c>
      <c r="N247" s="45">
        <f t="shared" ca="1" si="131"/>
        <v>21127866</v>
      </c>
      <c r="Q247" s="25">
        <f t="shared" ca="1" si="129"/>
        <v>33087</v>
      </c>
      <c r="R247" s="25">
        <f t="shared" ca="1" si="130"/>
        <v>67788</v>
      </c>
    </row>
    <row r="248" spans="2:18">
      <c r="B248" s="101"/>
      <c r="C248" s="36">
        <f t="shared" ca="1" si="127"/>
        <v>231</v>
      </c>
      <c r="D248" s="37">
        <f t="shared" ca="1" si="148"/>
        <v>2.5000000000000001E-2</v>
      </c>
      <c r="E248" s="38">
        <f t="shared" ca="1" si="116"/>
        <v>100875</v>
      </c>
      <c r="F248" s="39">
        <f t="shared" ca="1" si="118"/>
        <v>100875</v>
      </c>
      <c r="G248" s="40">
        <f t="shared" ca="1" si="119"/>
        <v>32946</v>
      </c>
      <c r="H248" s="40">
        <f t="shared" ca="1" si="120"/>
        <v>67929</v>
      </c>
      <c r="I248" s="41">
        <f t="shared" ca="1" si="121"/>
        <v>15746282</v>
      </c>
      <c r="J248" s="42"/>
      <c r="K248" s="43"/>
      <c r="L248" s="43"/>
      <c r="M248" s="44">
        <f t="shared" ca="1" si="149"/>
        <v>5313655</v>
      </c>
      <c r="N248" s="45">
        <f t="shared" ca="1" si="131"/>
        <v>21059937</v>
      </c>
      <c r="Q248" s="25">
        <f t="shared" ca="1" si="129"/>
        <v>32946</v>
      </c>
      <c r="R248" s="25">
        <f t="shared" ca="1" si="130"/>
        <v>67929</v>
      </c>
    </row>
    <row r="249" spans="2:18">
      <c r="B249" s="101"/>
      <c r="C249" s="36">
        <f t="shared" ca="1" si="127"/>
        <v>232</v>
      </c>
      <c r="D249" s="37">
        <f t="shared" ca="1" si="148"/>
        <v>2.5000000000000001E-2</v>
      </c>
      <c r="E249" s="38">
        <f t="shared" ca="1" si="116"/>
        <v>100875</v>
      </c>
      <c r="F249" s="39">
        <f t="shared" ca="1" si="118"/>
        <v>100875</v>
      </c>
      <c r="G249" s="40">
        <f t="shared" ca="1" si="119"/>
        <v>32805</v>
      </c>
      <c r="H249" s="40">
        <f t="shared" ca="1" si="120"/>
        <v>68070</v>
      </c>
      <c r="I249" s="41">
        <f t="shared" ca="1" si="121"/>
        <v>15678212</v>
      </c>
      <c r="J249" s="42"/>
      <c r="K249" s="43"/>
      <c r="L249" s="43"/>
      <c r="M249" s="44">
        <f t="shared" ca="1" si="149"/>
        <v>5313655</v>
      </c>
      <c r="N249" s="45">
        <f t="shared" ca="1" si="131"/>
        <v>20991867</v>
      </c>
      <c r="Q249" s="25">
        <f t="shared" ca="1" si="129"/>
        <v>32805</v>
      </c>
      <c r="R249" s="25">
        <f t="shared" ca="1" si="130"/>
        <v>68070</v>
      </c>
    </row>
    <row r="250" spans="2:18">
      <c r="B250" s="101"/>
      <c r="C250" s="36">
        <f t="shared" ca="1" si="127"/>
        <v>233</v>
      </c>
      <c r="D250" s="37">
        <f t="shared" ca="1" si="148"/>
        <v>2.5000000000000001E-2</v>
      </c>
      <c r="E250" s="38">
        <f t="shared" ca="1" si="116"/>
        <v>100875</v>
      </c>
      <c r="F250" s="39">
        <f t="shared" ca="1" si="118"/>
        <v>100875</v>
      </c>
      <c r="G250" s="40">
        <f t="shared" ca="1" si="119"/>
        <v>32663</v>
      </c>
      <c r="H250" s="40">
        <f t="shared" ca="1" si="120"/>
        <v>68212</v>
      </c>
      <c r="I250" s="41">
        <f t="shared" ca="1" si="121"/>
        <v>15610000</v>
      </c>
      <c r="J250" s="42"/>
      <c r="K250" s="43"/>
      <c r="L250" s="43"/>
      <c r="M250" s="44">
        <f t="shared" ca="1" si="149"/>
        <v>5313655</v>
      </c>
      <c r="N250" s="45">
        <f t="shared" ca="1" si="131"/>
        <v>20923655</v>
      </c>
      <c r="Q250" s="25">
        <f t="shared" ca="1" si="129"/>
        <v>32663</v>
      </c>
      <c r="R250" s="25">
        <f t="shared" ca="1" si="130"/>
        <v>68212</v>
      </c>
    </row>
    <row r="251" spans="2:18">
      <c r="B251" s="101"/>
      <c r="C251" s="36">
        <f t="shared" ca="1" si="127"/>
        <v>234</v>
      </c>
      <c r="D251" s="37">
        <f t="shared" ca="1" si="148"/>
        <v>2.5000000000000001E-2</v>
      </c>
      <c r="E251" s="38">
        <f t="shared" ca="1" si="116"/>
        <v>303367</v>
      </c>
      <c r="F251" s="39">
        <f t="shared" ca="1" si="118"/>
        <v>100875</v>
      </c>
      <c r="G251" s="40">
        <f t="shared" ca="1" si="119"/>
        <v>32521</v>
      </c>
      <c r="H251" s="40">
        <f t="shared" ca="1" si="120"/>
        <v>68354</v>
      </c>
      <c r="I251" s="41">
        <f t="shared" ca="1" si="121"/>
        <v>15541646</v>
      </c>
      <c r="J251" s="46">
        <f ca="1">IF(C251="","",J245)</f>
        <v>202492</v>
      </c>
      <c r="K251" s="47">
        <f t="shared" ref="K251" ca="1" si="150">IF(C251="","",ROUND(M245*D251/2,0))</f>
        <v>66421</v>
      </c>
      <c r="L251" s="48">
        <f t="shared" ref="L251" ca="1" si="151">IF(C251="","",J251-K251)</f>
        <v>136071</v>
      </c>
      <c r="M251" s="44">
        <f ca="1">IF(C251="","",M245-L251)</f>
        <v>5177584</v>
      </c>
      <c r="N251" s="45">
        <f t="shared" ca="1" si="131"/>
        <v>20719230</v>
      </c>
      <c r="Q251" s="25">
        <f t="shared" ca="1" si="129"/>
        <v>98942</v>
      </c>
      <c r="R251" s="25">
        <f t="shared" ca="1" si="130"/>
        <v>204425</v>
      </c>
    </row>
    <row r="252" spans="2:18">
      <c r="B252" s="101"/>
      <c r="C252" s="36">
        <f t="shared" ca="1" si="127"/>
        <v>235</v>
      </c>
      <c r="D252" s="37">
        <f t="shared" ca="1" si="148"/>
        <v>2.5000000000000001E-2</v>
      </c>
      <c r="E252" s="38">
        <f t="shared" ca="1" si="116"/>
        <v>100875</v>
      </c>
      <c r="F252" s="39">
        <f t="shared" ca="1" si="118"/>
        <v>100875</v>
      </c>
      <c r="G252" s="40">
        <f t="shared" ca="1" si="119"/>
        <v>32378</v>
      </c>
      <c r="H252" s="40">
        <f t="shared" ca="1" si="120"/>
        <v>68497</v>
      </c>
      <c r="I252" s="41">
        <f t="shared" ca="1" si="121"/>
        <v>15473149</v>
      </c>
      <c r="J252" s="42"/>
      <c r="K252" s="43"/>
      <c r="L252" s="43"/>
      <c r="M252" s="44">
        <f ca="1">IF(C252="","",M251)</f>
        <v>5177584</v>
      </c>
      <c r="N252" s="45">
        <f t="shared" ca="1" si="131"/>
        <v>20650733</v>
      </c>
      <c r="Q252" s="25">
        <f t="shared" ca="1" si="129"/>
        <v>32378</v>
      </c>
      <c r="R252" s="25">
        <f t="shared" ca="1" si="130"/>
        <v>68497</v>
      </c>
    </row>
    <row r="253" spans="2:18">
      <c r="B253" s="101"/>
      <c r="C253" s="36">
        <f t="shared" ca="1" si="127"/>
        <v>236</v>
      </c>
      <c r="D253" s="37">
        <f t="shared" ca="1" si="148"/>
        <v>2.5000000000000001E-2</v>
      </c>
      <c r="E253" s="38">
        <f t="shared" ca="1" si="116"/>
        <v>100875</v>
      </c>
      <c r="F253" s="39">
        <f t="shared" ca="1" si="118"/>
        <v>100875</v>
      </c>
      <c r="G253" s="40">
        <f t="shared" ca="1" si="119"/>
        <v>32236</v>
      </c>
      <c r="H253" s="40">
        <f t="shared" ca="1" si="120"/>
        <v>68639</v>
      </c>
      <c r="I253" s="41">
        <f t="shared" ca="1" si="121"/>
        <v>15404510</v>
      </c>
      <c r="J253" s="42"/>
      <c r="K253" s="43"/>
      <c r="L253" s="43"/>
      <c r="M253" s="44">
        <f t="shared" ref="M253:M256" ca="1" si="152">IF(C253="","",M252)</f>
        <v>5177584</v>
      </c>
      <c r="N253" s="45">
        <f t="shared" ca="1" si="131"/>
        <v>20582094</v>
      </c>
      <c r="Q253" s="25">
        <f t="shared" ca="1" si="129"/>
        <v>32236</v>
      </c>
      <c r="R253" s="25">
        <f t="shared" ca="1" si="130"/>
        <v>68639</v>
      </c>
    </row>
    <row r="254" spans="2:18">
      <c r="B254" s="101"/>
      <c r="C254" s="36">
        <f t="shared" ca="1" si="127"/>
        <v>237</v>
      </c>
      <c r="D254" s="37">
        <f t="shared" ca="1" si="148"/>
        <v>2.5000000000000001E-2</v>
      </c>
      <c r="E254" s="38">
        <f t="shared" ca="1" si="116"/>
        <v>100875</v>
      </c>
      <c r="F254" s="39">
        <f t="shared" ca="1" si="118"/>
        <v>100875</v>
      </c>
      <c r="G254" s="40">
        <f t="shared" ca="1" si="119"/>
        <v>32093</v>
      </c>
      <c r="H254" s="40">
        <f t="shared" ca="1" si="120"/>
        <v>68782</v>
      </c>
      <c r="I254" s="41">
        <f t="shared" ca="1" si="121"/>
        <v>15335728</v>
      </c>
      <c r="J254" s="42"/>
      <c r="K254" s="43"/>
      <c r="L254" s="43"/>
      <c r="M254" s="44">
        <f t="shared" ca="1" si="152"/>
        <v>5177584</v>
      </c>
      <c r="N254" s="45">
        <f t="shared" ca="1" si="131"/>
        <v>20513312</v>
      </c>
      <c r="Q254" s="25">
        <f t="shared" ca="1" si="129"/>
        <v>32093</v>
      </c>
      <c r="R254" s="25">
        <f t="shared" ca="1" si="130"/>
        <v>68782</v>
      </c>
    </row>
    <row r="255" spans="2:18">
      <c r="B255" s="101"/>
      <c r="C255" s="36">
        <f t="shared" ca="1" si="127"/>
        <v>238</v>
      </c>
      <c r="D255" s="37">
        <f t="shared" ca="1" si="148"/>
        <v>2.5000000000000001E-2</v>
      </c>
      <c r="E255" s="38">
        <f t="shared" ca="1" si="116"/>
        <v>100875</v>
      </c>
      <c r="F255" s="39">
        <f t="shared" ca="1" si="118"/>
        <v>100875</v>
      </c>
      <c r="G255" s="40">
        <f t="shared" ca="1" si="119"/>
        <v>31949</v>
      </c>
      <c r="H255" s="40">
        <f t="shared" ca="1" si="120"/>
        <v>68926</v>
      </c>
      <c r="I255" s="41">
        <f t="shared" ca="1" si="121"/>
        <v>15266802</v>
      </c>
      <c r="J255" s="42"/>
      <c r="K255" s="43"/>
      <c r="L255" s="43"/>
      <c r="M255" s="44">
        <f t="shared" ca="1" si="152"/>
        <v>5177584</v>
      </c>
      <c r="N255" s="45">
        <f t="shared" ca="1" si="131"/>
        <v>20444386</v>
      </c>
      <c r="Q255" s="25">
        <f t="shared" ca="1" si="129"/>
        <v>31949</v>
      </c>
      <c r="R255" s="25">
        <f t="shared" ca="1" si="130"/>
        <v>68926</v>
      </c>
    </row>
    <row r="256" spans="2:18">
      <c r="B256" s="101"/>
      <c r="C256" s="36">
        <f t="shared" ca="1" si="127"/>
        <v>239</v>
      </c>
      <c r="D256" s="37">
        <f t="shared" ca="1" si="148"/>
        <v>2.5000000000000001E-2</v>
      </c>
      <c r="E256" s="38">
        <f t="shared" ca="1" si="116"/>
        <v>100875</v>
      </c>
      <c r="F256" s="39">
        <f t="shared" ca="1" si="118"/>
        <v>100875</v>
      </c>
      <c r="G256" s="40">
        <f t="shared" ca="1" si="119"/>
        <v>31806</v>
      </c>
      <c r="H256" s="40">
        <f t="shared" ca="1" si="120"/>
        <v>69069</v>
      </c>
      <c r="I256" s="41">
        <f t="shared" ca="1" si="121"/>
        <v>15197733</v>
      </c>
      <c r="J256" s="42"/>
      <c r="K256" s="43"/>
      <c r="L256" s="43"/>
      <c r="M256" s="44">
        <f t="shared" ca="1" si="152"/>
        <v>5177584</v>
      </c>
      <c r="N256" s="45">
        <f t="shared" ca="1" si="131"/>
        <v>20375317</v>
      </c>
      <c r="Q256" s="25">
        <f t="shared" ca="1" si="129"/>
        <v>31806</v>
      </c>
      <c r="R256" s="25">
        <f t="shared" ca="1" si="130"/>
        <v>69069</v>
      </c>
    </row>
    <row r="257" spans="2:18">
      <c r="B257" s="102"/>
      <c r="C257" s="49">
        <f t="shared" ca="1" si="127"/>
        <v>240</v>
      </c>
      <c r="D257" s="50">
        <f ca="1">IF(C257="","",VLOOKUP(C257/12,$H$6:$J$12,3,TRUE))</f>
        <v>2.5000000000000001E-2</v>
      </c>
      <c r="E257" s="51">
        <f t="shared" ca="1" si="116"/>
        <v>303367</v>
      </c>
      <c r="F257" s="52">
        <f ca="1">IF(C257="","",IF($E$8*12=C257,I256+G257,F256))</f>
        <v>100875</v>
      </c>
      <c r="G257" s="53">
        <f t="shared" ca="1" si="119"/>
        <v>31662</v>
      </c>
      <c r="H257" s="53">
        <f ca="1">IF(C257="","",IF($E$8*12=C257,I256,F257-G257))</f>
        <v>69213</v>
      </c>
      <c r="I257" s="54">
        <f t="shared" ca="1" si="121"/>
        <v>15128520</v>
      </c>
      <c r="J257" s="55">
        <f ca="1">IF(C257="","",IF($E$8*12=C257,M256+K257,J251))</f>
        <v>202492</v>
      </c>
      <c r="K257" s="56">
        <f ca="1">IF(C257="","",ROUND(M251*D257/2,0))</f>
        <v>64720</v>
      </c>
      <c r="L257" s="57">
        <f ca="1">IF(C257="","",IF($E$8*2=C257/6,M256,J257-K257))</f>
        <v>137772</v>
      </c>
      <c r="M257" s="58">
        <f ca="1">IF(C257="","",M251-L257)</f>
        <v>5039812</v>
      </c>
      <c r="N257" s="59">
        <f t="shared" ca="1" si="131"/>
        <v>20168332</v>
      </c>
      <c r="Q257" s="25">
        <f t="shared" ca="1" si="129"/>
        <v>96382</v>
      </c>
      <c r="R257" s="25">
        <f t="shared" ca="1" si="130"/>
        <v>206985</v>
      </c>
    </row>
    <row r="258" spans="2:18">
      <c r="B258" s="100" t="str">
        <f t="shared" ref="B258" ca="1" si="153">IF(C258="","",C269/12&amp;"年目")</f>
        <v>21年目</v>
      </c>
      <c r="C258" s="26">
        <f t="shared" ca="1" si="127"/>
        <v>241</v>
      </c>
      <c r="D258" s="27">
        <f t="shared" ref="D258:D268" ca="1" si="154">D259</f>
        <v>0.03</v>
      </c>
      <c r="E258" s="28">
        <f ca="1">IF(C258="","",F258+J258)</f>
        <v>104474</v>
      </c>
      <c r="F258" s="29">
        <f ca="1">IF(C258="","",ROUNDDOWN(-PMT(D258/12,$E$8*12-C257,I257),0))</f>
        <v>104474</v>
      </c>
      <c r="G258" s="30">
        <f ca="1">IF(C258="","",ROUND(I257*D258/12,0))</f>
        <v>37821</v>
      </c>
      <c r="H258" s="30">
        <f ca="1">IF(C258="","",F258-G258)</f>
        <v>66653</v>
      </c>
      <c r="I258" s="31">
        <f ca="1">IF(C258="","",I257-H258)</f>
        <v>15061867</v>
      </c>
      <c r="J258" s="32"/>
      <c r="K258" s="33"/>
      <c r="L258" s="33"/>
      <c r="M258" s="34">
        <f ca="1">IF(C258="","",M257)</f>
        <v>5039812</v>
      </c>
      <c r="N258" s="35">
        <f t="shared" ca="1" si="131"/>
        <v>20101679</v>
      </c>
      <c r="Q258" s="25">
        <f t="shared" ca="1" si="129"/>
        <v>37821</v>
      </c>
      <c r="R258" s="25">
        <f t="shared" ca="1" si="130"/>
        <v>66653</v>
      </c>
    </row>
    <row r="259" spans="2:18">
      <c r="B259" s="101"/>
      <c r="C259" s="36">
        <f t="shared" ca="1" si="127"/>
        <v>242</v>
      </c>
      <c r="D259" s="37">
        <f t="shared" ca="1" si="154"/>
        <v>0.03</v>
      </c>
      <c r="E259" s="38">
        <f t="shared" ref="E259:E317" ca="1" si="155">IF(C259="","",F259+J259)</f>
        <v>104474</v>
      </c>
      <c r="F259" s="39">
        <f ca="1">IF(C259="","",F258)</f>
        <v>104474</v>
      </c>
      <c r="G259" s="40">
        <f ca="1">IF(C259="","",ROUND(I258*D259/12,0))</f>
        <v>37655</v>
      </c>
      <c r="H259" s="40">
        <f ca="1">IF(C259="","",F259-G259)</f>
        <v>66819</v>
      </c>
      <c r="I259" s="41">
        <f ca="1">IF(C259="","",I258-H259)</f>
        <v>14995048</v>
      </c>
      <c r="J259" s="42"/>
      <c r="K259" s="43"/>
      <c r="L259" s="43"/>
      <c r="M259" s="44">
        <f t="shared" ref="M259:M262" ca="1" si="156">IF(C259="","",M258)</f>
        <v>5039812</v>
      </c>
      <c r="N259" s="45">
        <f t="shared" ca="1" si="131"/>
        <v>20034860</v>
      </c>
      <c r="Q259" s="25">
        <f t="shared" ca="1" si="129"/>
        <v>37655</v>
      </c>
      <c r="R259" s="25">
        <f t="shared" ca="1" si="130"/>
        <v>66819</v>
      </c>
    </row>
    <row r="260" spans="2:18">
      <c r="B260" s="101"/>
      <c r="C260" s="36">
        <f t="shared" ca="1" si="127"/>
        <v>243</v>
      </c>
      <c r="D260" s="37">
        <f t="shared" ca="1" si="154"/>
        <v>0.03</v>
      </c>
      <c r="E260" s="38">
        <f t="shared" ca="1" si="155"/>
        <v>104474</v>
      </c>
      <c r="F260" s="39">
        <f t="shared" ref="F260:F316" ca="1" si="157">IF(C260="","",F259)</f>
        <v>104474</v>
      </c>
      <c r="G260" s="40">
        <f t="shared" ref="G260:G317" ca="1" si="158">IF(C260="","",ROUND(I259*D260/12,0))</f>
        <v>37488</v>
      </c>
      <c r="H260" s="40">
        <f t="shared" ref="H260:H316" ca="1" si="159">IF(C260="","",F260-G260)</f>
        <v>66986</v>
      </c>
      <c r="I260" s="41">
        <f t="shared" ref="I260:I317" ca="1" si="160">IF(C260="","",I259-H260)</f>
        <v>14928062</v>
      </c>
      <c r="J260" s="42"/>
      <c r="K260" s="43"/>
      <c r="L260" s="43"/>
      <c r="M260" s="44">
        <f t="shared" ca="1" si="156"/>
        <v>5039812</v>
      </c>
      <c r="N260" s="45">
        <f t="shared" ca="1" si="131"/>
        <v>19967874</v>
      </c>
      <c r="Q260" s="25">
        <f t="shared" ca="1" si="129"/>
        <v>37488</v>
      </c>
      <c r="R260" s="25">
        <f t="shared" ca="1" si="130"/>
        <v>66986</v>
      </c>
    </row>
    <row r="261" spans="2:18">
      <c r="B261" s="101"/>
      <c r="C261" s="36">
        <f t="shared" ca="1" si="127"/>
        <v>244</v>
      </c>
      <c r="D261" s="37">
        <f t="shared" ca="1" si="154"/>
        <v>0.03</v>
      </c>
      <c r="E261" s="38">
        <f t="shared" ca="1" si="155"/>
        <v>104474</v>
      </c>
      <c r="F261" s="39">
        <f t="shared" ca="1" si="157"/>
        <v>104474</v>
      </c>
      <c r="G261" s="40">
        <f t="shared" ca="1" si="158"/>
        <v>37320</v>
      </c>
      <c r="H261" s="40">
        <f t="shared" ca="1" si="159"/>
        <v>67154</v>
      </c>
      <c r="I261" s="41">
        <f t="shared" ca="1" si="160"/>
        <v>14860908</v>
      </c>
      <c r="J261" s="42"/>
      <c r="K261" s="43"/>
      <c r="L261" s="43"/>
      <c r="M261" s="44">
        <f t="shared" ca="1" si="156"/>
        <v>5039812</v>
      </c>
      <c r="N261" s="45">
        <f t="shared" ca="1" si="131"/>
        <v>19900720</v>
      </c>
      <c r="Q261" s="25">
        <f t="shared" ca="1" si="129"/>
        <v>37320</v>
      </c>
      <c r="R261" s="25">
        <f t="shared" ca="1" si="130"/>
        <v>67154</v>
      </c>
    </row>
    <row r="262" spans="2:18">
      <c r="B262" s="101"/>
      <c r="C262" s="36">
        <f t="shared" ca="1" si="127"/>
        <v>245</v>
      </c>
      <c r="D262" s="37">
        <f t="shared" ca="1" si="154"/>
        <v>0.03</v>
      </c>
      <c r="E262" s="38">
        <f t="shared" ca="1" si="155"/>
        <v>104474</v>
      </c>
      <c r="F262" s="39">
        <f t="shared" ca="1" si="157"/>
        <v>104474</v>
      </c>
      <c r="G262" s="40">
        <f t="shared" ca="1" si="158"/>
        <v>37152</v>
      </c>
      <c r="H262" s="40">
        <f t="shared" ca="1" si="159"/>
        <v>67322</v>
      </c>
      <c r="I262" s="41">
        <f t="shared" ca="1" si="160"/>
        <v>14793586</v>
      </c>
      <c r="J262" s="42"/>
      <c r="K262" s="43"/>
      <c r="L262" s="43"/>
      <c r="M262" s="44">
        <f t="shared" ca="1" si="156"/>
        <v>5039812</v>
      </c>
      <c r="N262" s="45">
        <f t="shared" ca="1" si="131"/>
        <v>19833398</v>
      </c>
      <c r="Q262" s="25">
        <f t="shared" ca="1" si="129"/>
        <v>37152</v>
      </c>
      <c r="R262" s="25">
        <f t="shared" ca="1" si="130"/>
        <v>67322</v>
      </c>
    </row>
    <row r="263" spans="2:18">
      <c r="B263" s="101"/>
      <c r="C263" s="36">
        <f t="shared" ca="1" si="127"/>
        <v>246</v>
      </c>
      <c r="D263" s="37">
        <f t="shared" ca="1" si="154"/>
        <v>0.03</v>
      </c>
      <c r="E263" s="38">
        <f t="shared" ca="1" si="155"/>
        <v>314327</v>
      </c>
      <c r="F263" s="39">
        <f t="shared" ca="1" si="157"/>
        <v>104474</v>
      </c>
      <c r="G263" s="40">
        <f t="shared" ca="1" si="158"/>
        <v>36984</v>
      </c>
      <c r="H263" s="40">
        <f t="shared" ca="1" si="159"/>
        <v>67490</v>
      </c>
      <c r="I263" s="41">
        <f t="shared" ca="1" si="160"/>
        <v>14726096</v>
      </c>
      <c r="J263" s="46">
        <f ca="1">IF(C263="","",ROUNDDOWN(-PMT(D263/2,($E$8-C257/12)*2,M257),0))</f>
        <v>209853</v>
      </c>
      <c r="K263" s="47">
        <f t="shared" ref="K263" ca="1" si="161">IF(C263="","",ROUND(M257*D263/2,0))</f>
        <v>75597</v>
      </c>
      <c r="L263" s="48">
        <f t="shared" ref="L263" ca="1" si="162">IF(C263="","",J263-K263)</f>
        <v>134256</v>
      </c>
      <c r="M263" s="44">
        <f ca="1">IF(C263="","",M257-L263)</f>
        <v>4905556</v>
      </c>
      <c r="N263" s="45">
        <f t="shared" ca="1" si="131"/>
        <v>19631652</v>
      </c>
      <c r="Q263" s="25">
        <f t="shared" ca="1" si="129"/>
        <v>112581</v>
      </c>
      <c r="R263" s="25">
        <f t="shared" ca="1" si="130"/>
        <v>201746</v>
      </c>
    </row>
    <row r="264" spans="2:18">
      <c r="B264" s="101"/>
      <c r="C264" s="36">
        <f t="shared" ca="1" si="127"/>
        <v>247</v>
      </c>
      <c r="D264" s="37">
        <f t="shared" ca="1" si="154"/>
        <v>0.03</v>
      </c>
      <c r="E264" s="38">
        <f t="shared" ca="1" si="155"/>
        <v>104474</v>
      </c>
      <c r="F264" s="39">
        <f t="shared" ca="1" si="157"/>
        <v>104474</v>
      </c>
      <c r="G264" s="40">
        <f t="shared" ca="1" si="158"/>
        <v>36815</v>
      </c>
      <c r="H264" s="40">
        <f t="shared" ca="1" si="159"/>
        <v>67659</v>
      </c>
      <c r="I264" s="41">
        <f t="shared" ca="1" si="160"/>
        <v>14658437</v>
      </c>
      <c r="J264" s="42"/>
      <c r="K264" s="43"/>
      <c r="L264" s="43"/>
      <c r="M264" s="44">
        <f ca="1">IF(C264="","",M263)</f>
        <v>4905556</v>
      </c>
      <c r="N264" s="45">
        <f t="shared" ca="1" si="131"/>
        <v>19563993</v>
      </c>
      <c r="Q264" s="25">
        <f t="shared" ca="1" si="129"/>
        <v>36815</v>
      </c>
      <c r="R264" s="25">
        <f t="shared" ca="1" si="130"/>
        <v>67659</v>
      </c>
    </row>
    <row r="265" spans="2:18">
      <c r="B265" s="101"/>
      <c r="C265" s="36">
        <f t="shared" ca="1" si="127"/>
        <v>248</v>
      </c>
      <c r="D265" s="37">
        <f t="shared" ca="1" si="154"/>
        <v>0.03</v>
      </c>
      <c r="E265" s="38">
        <f t="shared" ca="1" si="155"/>
        <v>104474</v>
      </c>
      <c r="F265" s="39">
        <f t="shared" ca="1" si="157"/>
        <v>104474</v>
      </c>
      <c r="G265" s="40">
        <f t="shared" ca="1" si="158"/>
        <v>36646</v>
      </c>
      <c r="H265" s="40">
        <f t="shared" ca="1" si="159"/>
        <v>67828</v>
      </c>
      <c r="I265" s="41">
        <f t="shared" ca="1" si="160"/>
        <v>14590609</v>
      </c>
      <c r="J265" s="42"/>
      <c r="K265" s="43"/>
      <c r="L265" s="43"/>
      <c r="M265" s="44">
        <f t="shared" ref="M265:M268" ca="1" si="163">IF(C265="","",M264)</f>
        <v>4905556</v>
      </c>
      <c r="N265" s="45">
        <f t="shared" ca="1" si="131"/>
        <v>19496165</v>
      </c>
      <c r="Q265" s="25">
        <f t="shared" ca="1" si="129"/>
        <v>36646</v>
      </c>
      <c r="R265" s="25">
        <f t="shared" ca="1" si="130"/>
        <v>67828</v>
      </c>
    </row>
    <row r="266" spans="2:18">
      <c r="B266" s="101"/>
      <c r="C266" s="36">
        <f t="shared" ca="1" si="127"/>
        <v>249</v>
      </c>
      <c r="D266" s="37">
        <f t="shared" ca="1" si="154"/>
        <v>0.03</v>
      </c>
      <c r="E266" s="38">
        <f t="shared" ca="1" si="155"/>
        <v>104474</v>
      </c>
      <c r="F266" s="39">
        <f t="shared" ca="1" si="157"/>
        <v>104474</v>
      </c>
      <c r="G266" s="40">
        <f t="shared" ca="1" si="158"/>
        <v>36477</v>
      </c>
      <c r="H266" s="40">
        <f t="shared" ca="1" si="159"/>
        <v>67997</v>
      </c>
      <c r="I266" s="41">
        <f t="shared" ca="1" si="160"/>
        <v>14522612</v>
      </c>
      <c r="J266" s="42"/>
      <c r="K266" s="43"/>
      <c r="L266" s="43"/>
      <c r="M266" s="44">
        <f t="shared" ca="1" si="163"/>
        <v>4905556</v>
      </c>
      <c r="N266" s="45">
        <f t="shared" ca="1" si="131"/>
        <v>19428168</v>
      </c>
      <c r="Q266" s="25">
        <f t="shared" ca="1" si="129"/>
        <v>36477</v>
      </c>
      <c r="R266" s="25">
        <f t="shared" ca="1" si="130"/>
        <v>67997</v>
      </c>
    </row>
    <row r="267" spans="2:18">
      <c r="B267" s="101"/>
      <c r="C267" s="36">
        <f t="shared" ca="1" si="127"/>
        <v>250</v>
      </c>
      <c r="D267" s="37">
        <f t="shared" ca="1" si="154"/>
        <v>0.03</v>
      </c>
      <c r="E267" s="38">
        <f t="shared" ca="1" si="155"/>
        <v>104474</v>
      </c>
      <c r="F267" s="39">
        <f t="shared" ca="1" si="157"/>
        <v>104474</v>
      </c>
      <c r="G267" s="40">
        <f t="shared" ca="1" si="158"/>
        <v>36307</v>
      </c>
      <c r="H267" s="40">
        <f t="shared" ca="1" si="159"/>
        <v>68167</v>
      </c>
      <c r="I267" s="41">
        <f t="shared" ca="1" si="160"/>
        <v>14454445</v>
      </c>
      <c r="J267" s="42"/>
      <c r="K267" s="43"/>
      <c r="L267" s="43"/>
      <c r="M267" s="44">
        <f t="shared" ca="1" si="163"/>
        <v>4905556</v>
      </c>
      <c r="N267" s="45">
        <f t="shared" ca="1" si="131"/>
        <v>19360001</v>
      </c>
      <c r="Q267" s="25">
        <f t="shared" ca="1" si="129"/>
        <v>36307</v>
      </c>
      <c r="R267" s="25">
        <f t="shared" ca="1" si="130"/>
        <v>68167</v>
      </c>
    </row>
    <row r="268" spans="2:18">
      <c r="B268" s="101"/>
      <c r="C268" s="36">
        <f t="shared" ca="1" si="127"/>
        <v>251</v>
      </c>
      <c r="D268" s="37">
        <f t="shared" ca="1" si="154"/>
        <v>0.03</v>
      </c>
      <c r="E268" s="38">
        <f t="shared" ca="1" si="155"/>
        <v>104474</v>
      </c>
      <c r="F268" s="39">
        <f t="shared" ca="1" si="157"/>
        <v>104474</v>
      </c>
      <c r="G268" s="40">
        <f t="shared" ca="1" si="158"/>
        <v>36136</v>
      </c>
      <c r="H268" s="40">
        <f t="shared" ca="1" si="159"/>
        <v>68338</v>
      </c>
      <c r="I268" s="41">
        <f t="shared" ca="1" si="160"/>
        <v>14386107</v>
      </c>
      <c r="J268" s="42"/>
      <c r="K268" s="43"/>
      <c r="L268" s="43"/>
      <c r="M268" s="44">
        <f t="shared" ca="1" si="163"/>
        <v>4905556</v>
      </c>
      <c r="N268" s="45">
        <f t="shared" ca="1" si="131"/>
        <v>19291663</v>
      </c>
      <c r="Q268" s="25">
        <f t="shared" ca="1" si="129"/>
        <v>36136</v>
      </c>
      <c r="R268" s="25">
        <f t="shared" ca="1" si="130"/>
        <v>68338</v>
      </c>
    </row>
    <row r="269" spans="2:18">
      <c r="B269" s="102"/>
      <c r="C269" s="49">
        <f t="shared" ca="1" si="127"/>
        <v>252</v>
      </c>
      <c r="D269" s="50">
        <f ca="1">IF(C269="","",VLOOKUP(C269/12,$H$6:$J$12,3,TRUE))</f>
        <v>0.03</v>
      </c>
      <c r="E269" s="51">
        <f t="shared" ca="1" si="155"/>
        <v>314327</v>
      </c>
      <c r="F269" s="52">
        <f ca="1">IF(C269="","",IF($E$8*12=C269,I268+G269,F268))</f>
        <v>104474</v>
      </c>
      <c r="G269" s="53">
        <f t="shared" ca="1" si="158"/>
        <v>35965</v>
      </c>
      <c r="H269" s="53">
        <f ca="1">IF(C269="","",IF($E$8*12=C269,I268,F269-G269))</f>
        <v>68509</v>
      </c>
      <c r="I269" s="54">
        <f t="shared" ca="1" si="160"/>
        <v>14317598</v>
      </c>
      <c r="J269" s="55">
        <f ca="1">IF(C269="","",IF($E$8*12=C269,M268+K269,J263))</f>
        <v>209853</v>
      </c>
      <c r="K269" s="56">
        <f ca="1">IF(C269="","",ROUND(M263*D269/2,0))</f>
        <v>73583</v>
      </c>
      <c r="L269" s="57">
        <f ca="1">IF(C269="","",IF($E$8*2=C269/6,M268,J269-K269))</f>
        <v>136270</v>
      </c>
      <c r="M269" s="58">
        <f ca="1">IF(C269="","",M263-L269)</f>
        <v>4769286</v>
      </c>
      <c r="N269" s="59">
        <f t="shared" ca="1" si="131"/>
        <v>19086884</v>
      </c>
      <c r="Q269" s="25">
        <f t="shared" ca="1" si="129"/>
        <v>109548</v>
      </c>
      <c r="R269" s="25">
        <f t="shared" ca="1" si="130"/>
        <v>204779</v>
      </c>
    </row>
    <row r="270" spans="2:18">
      <c r="B270" s="100" t="str">
        <f t="shared" ref="B270" ca="1" si="164">IF(C270="","",C281/12&amp;"年目")</f>
        <v>22年目</v>
      </c>
      <c r="C270" s="26">
        <f t="shared" ca="1" si="127"/>
        <v>253</v>
      </c>
      <c r="D270" s="27">
        <f t="shared" ref="D270:D280" ca="1" si="165">D271</f>
        <v>0.03</v>
      </c>
      <c r="E270" s="28">
        <f t="shared" ca="1" si="155"/>
        <v>104474</v>
      </c>
      <c r="F270" s="29">
        <f t="shared" ca="1" si="157"/>
        <v>104474</v>
      </c>
      <c r="G270" s="30">
        <f t="shared" ca="1" si="158"/>
        <v>35794</v>
      </c>
      <c r="H270" s="30">
        <f t="shared" ca="1" si="159"/>
        <v>68680</v>
      </c>
      <c r="I270" s="31">
        <f t="shared" ca="1" si="160"/>
        <v>14248918</v>
      </c>
      <c r="J270" s="32"/>
      <c r="K270" s="33"/>
      <c r="L270" s="33"/>
      <c r="M270" s="34">
        <f ca="1">IF(C270="","",M269)</f>
        <v>4769286</v>
      </c>
      <c r="N270" s="35">
        <f t="shared" ca="1" si="131"/>
        <v>19018204</v>
      </c>
      <c r="Q270" s="25">
        <f t="shared" ca="1" si="129"/>
        <v>35794</v>
      </c>
      <c r="R270" s="25">
        <f t="shared" ca="1" si="130"/>
        <v>68680</v>
      </c>
    </row>
    <row r="271" spans="2:18">
      <c r="B271" s="101"/>
      <c r="C271" s="36">
        <f t="shared" ca="1" si="127"/>
        <v>254</v>
      </c>
      <c r="D271" s="37">
        <f t="shared" ca="1" si="165"/>
        <v>0.03</v>
      </c>
      <c r="E271" s="38">
        <f t="shared" ca="1" si="155"/>
        <v>104474</v>
      </c>
      <c r="F271" s="39">
        <f t="shared" ca="1" si="157"/>
        <v>104474</v>
      </c>
      <c r="G271" s="40">
        <f t="shared" ca="1" si="158"/>
        <v>35622</v>
      </c>
      <c r="H271" s="40">
        <f t="shared" ca="1" si="159"/>
        <v>68852</v>
      </c>
      <c r="I271" s="41">
        <f t="shared" ca="1" si="160"/>
        <v>14180066</v>
      </c>
      <c r="J271" s="42"/>
      <c r="K271" s="43"/>
      <c r="L271" s="43"/>
      <c r="M271" s="44">
        <f t="shared" ref="M271:M274" ca="1" si="166">IF(C271="","",M270)</f>
        <v>4769286</v>
      </c>
      <c r="N271" s="45">
        <f t="shared" ca="1" si="131"/>
        <v>18949352</v>
      </c>
      <c r="Q271" s="25">
        <f t="shared" ca="1" si="129"/>
        <v>35622</v>
      </c>
      <c r="R271" s="25">
        <f t="shared" ca="1" si="130"/>
        <v>68852</v>
      </c>
    </row>
    <row r="272" spans="2:18">
      <c r="B272" s="101"/>
      <c r="C272" s="36">
        <f t="shared" ca="1" si="127"/>
        <v>255</v>
      </c>
      <c r="D272" s="37">
        <f t="shared" ca="1" si="165"/>
        <v>0.03</v>
      </c>
      <c r="E272" s="38">
        <f t="shared" ca="1" si="155"/>
        <v>104474</v>
      </c>
      <c r="F272" s="39">
        <f t="shared" ca="1" si="157"/>
        <v>104474</v>
      </c>
      <c r="G272" s="40">
        <f t="shared" ca="1" si="158"/>
        <v>35450</v>
      </c>
      <c r="H272" s="40">
        <f t="shared" ca="1" si="159"/>
        <v>69024</v>
      </c>
      <c r="I272" s="41">
        <f t="shared" ca="1" si="160"/>
        <v>14111042</v>
      </c>
      <c r="J272" s="42"/>
      <c r="K272" s="43"/>
      <c r="L272" s="43"/>
      <c r="M272" s="44">
        <f t="shared" ca="1" si="166"/>
        <v>4769286</v>
      </c>
      <c r="N272" s="45">
        <f t="shared" ca="1" si="131"/>
        <v>18880328</v>
      </c>
      <c r="Q272" s="25">
        <f t="shared" ca="1" si="129"/>
        <v>35450</v>
      </c>
      <c r="R272" s="25">
        <f t="shared" ca="1" si="130"/>
        <v>69024</v>
      </c>
    </row>
    <row r="273" spans="2:18">
      <c r="B273" s="101"/>
      <c r="C273" s="36">
        <f t="shared" ca="1" si="127"/>
        <v>256</v>
      </c>
      <c r="D273" s="37">
        <f t="shared" ca="1" si="165"/>
        <v>0.03</v>
      </c>
      <c r="E273" s="38">
        <f t="shared" ca="1" si="155"/>
        <v>104474</v>
      </c>
      <c r="F273" s="39">
        <f t="shared" ca="1" si="157"/>
        <v>104474</v>
      </c>
      <c r="G273" s="40">
        <f t="shared" ca="1" si="158"/>
        <v>35278</v>
      </c>
      <c r="H273" s="40">
        <f t="shared" ca="1" si="159"/>
        <v>69196</v>
      </c>
      <c r="I273" s="41">
        <f t="shared" ca="1" si="160"/>
        <v>14041846</v>
      </c>
      <c r="J273" s="42"/>
      <c r="K273" s="43"/>
      <c r="L273" s="43"/>
      <c r="M273" s="44">
        <f t="shared" ca="1" si="166"/>
        <v>4769286</v>
      </c>
      <c r="N273" s="45">
        <f t="shared" ca="1" si="131"/>
        <v>18811132</v>
      </c>
      <c r="Q273" s="25">
        <f t="shared" ca="1" si="129"/>
        <v>35278</v>
      </c>
      <c r="R273" s="25">
        <f t="shared" ca="1" si="130"/>
        <v>69196</v>
      </c>
    </row>
    <row r="274" spans="2:18">
      <c r="B274" s="101"/>
      <c r="C274" s="36">
        <f t="shared" ca="1" si="127"/>
        <v>257</v>
      </c>
      <c r="D274" s="37">
        <f t="shared" ca="1" si="165"/>
        <v>0.03</v>
      </c>
      <c r="E274" s="38">
        <f t="shared" ca="1" si="155"/>
        <v>104474</v>
      </c>
      <c r="F274" s="39">
        <f t="shared" ca="1" si="157"/>
        <v>104474</v>
      </c>
      <c r="G274" s="40">
        <f t="shared" ca="1" si="158"/>
        <v>35105</v>
      </c>
      <c r="H274" s="40">
        <f t="shared" ca="1" si="159"/>
        <v>69369</v>
      </c>
      <c r="I274" s="41">
        <f t="shared" ca="1" si="160"/>
        <v>13972477</v>
      </c>
      <c r="J274" s="42"/>
      <c r="K274" s="43"/>
      <c r="L274" s="43"/>
      <c r="M274" s="44">
        <f t="shared" ca="1" si="166"/>
        <v>4769286</v>
      </c>
      <c r="N274" s="45">
        <f t="shared" ca="1" si="131"/>
        <v>18741763</v>
      </c>
      <c r="Q274" s="25">
        <f t="shared" ca="1" si="129"/>
        <v>35105</v>
      </c>
      <c r="R274" s="25">
        <f t="shared" ca="1" si="130"/>
        <v>69369</v>
      </c>
    </row>
    <row r="275" spans="2:18">
      <c r="B275" s="101"/>
      <c r="C275" s="36">
        <f t="shared" ref="C275:C338" ca="1" si="167">IF(C274="","",IF($E$8*12&lt;C274+1,"",C274+1))</f>
        <v>258</v>
      </c>
      <c r="D275" s="37">
        <f t="shared" ca="1" si="165"/>
        <v>0.03</v>
      </c>
      <c r="E275" s="38">
        <f t="shared" ca="1" si="155"/>
        <v>314327</v>
      </c>
      <c r="F275" s="39">
        <f t="shared" ca="1" si="157"/>
        <v>104474</v>
      </c>
      <c r="G275" s="40">
        <f t="shared" ca="1" si="158"/>
        <v>34931</v>
      </c>
      <c r="H275" s="40">
        <f t="shared" ca="1" si="159"/>
        <v>69543</v>
      </c>
      <c r="I275" s="41">
        <f t="shared" ca="1" si="160"/>
        <v>13902934</v>
      </c>
      <c r="J275" s="46">
        <f ca="1">IF(C275="","",J269)</f>
        <v>209853</v>
      </c>
      <c r="K275" s="47">
        <f t="shared" ref="K275" ca="1" si="168">IF(C275="","",ROUND(M269*D275/2,0))</f>
        <v>71539</v>
      </c>
      <c r="L275" s="48">
        <f t="shared" ref="L275" ca="1" si="169">IF(C275="","",J275-K275)</f>
        <v>138314</v>
      </c>
      <c r="M275" s="44">
        <f ca="1">IF(C275="","",M269-L275)</f>
        <v>4630972</v>
      </c>
      <c r="N275" s="45">
        <f t="shared" ca="1" si="131"/>
        <v>18533906</v>
      </c>
      <c r="Q275" s="25">
        <f t="shared" ref="Q275:Q338" ca="1" si="170">IF(C275="","",G275+K275)</f>
        <v>106470</v>
      </c>
      <c r="R275" s="25">
        <f t="shared" ref="R275:R338" ca="1" si="171">IF(C275="","",H275+L275)</f>
        <v>207857</v>
      </c>
    </row>
    <row r="276" spans="2:18">
      <c r="B276" s="101"/>
      <c r="C276" s="36">
        <f t="shared" ca="1" si="167"/>
        <v>259</v>
      </c>
      <c r="D276" s="37">
        <f t="shared" ca="1" si="165"/>
        <v>0.03</v>
      </c>
      <c r="E276" s="38">
        <f t="shared" ca="1" si="155"/>
        <v>104474</v>
      </c>
      <c r="F276" s="39">
        <f t="shared" ca="1" si="157"/>
        <v>104474</v>
      </c>
      <c r="G276" s="40">
        <f t="shared" ca="1" si="158"/>
        <v>34757</v>
      </c>
      <c r="H276" s="40">
        <f t="shared" ca="1" si="159"/>
        <v>69717</v>
      </c>
      <c r="I276" s="41">
        <f t="shared" ca="1" si="160"/>
        <v>13833217</v>
      </c>
      <c r="J276" s="42"/>
      <c r="K276" s="43"/>
      <c r="L276" s="43"/>
      <c r="M276" s="44">
        <f ca="1">IF(C276="","",M275)</f>
        <v>4630972</v>
      </c>
      <c r="N276" s="45">
        <f t="shared" ref="N276:N339" ca="1" si="172">IF(C276="","",I276+M276)</f>
        <v>18464189</v>
      </c>
      <c r="Q276" s="25">
        <f t="shared" ca="1" si="170"/>
        <v>34757</v>
      </c>
      <c r="R276" s="25">
        <f t="shared" ca="1" si="171"/>
        <v>69717</v>
      </c>
    </row>
    <row r="277" spans="2:18">
      <c r="B277" s="101"/>
      <c r="C277" s="36">
        <f t="shared" ca="1" si="167"/>
        <v>260</v>
      </c>
      <c r="D277" s="37">
        <f t="shared" ca="1" si="165"/>
        <v>0.03</v>
      </c>
      <c r="E277" s="38">
        <f t="shared" ca="1" si="155"/>
        <v>104474</v>
      </c>
      <c r="F277" s="39">
        <f t="shared" ca="1" si="157"/>
        <v>104474</v>
      </c>
      <c r="G277" s="40">
        <f t="shared" ca="1" si="158"/>
        <v>34583</v>
      </c>
      <c r="H277" s="40">
        <f t="shared" ca="1" si="159"/>
        <v>69891</v>
      </c>
      <c r="I277" s="41">
        <f t="shared" ca="1" si="160"/>
        <v>13763326</v>
      </c>
      <c r="J277" s="42"/>
      <c r="K277" s="43"/>
      <c r="L277" s="43"/>
      <c r="M277" s="44">
        <f t="shared" ref="M277:M280" ca="1" si="173">IF(C277="","",M276)</f>
        <v>4630972</v>
      </c>
      <c r="N277" s="45">
        <f t="shared" ca="1" si="172"/>
        <v>18394298</v>
      </c>
      <c r="Q277" s="25">
        <f t="shared" ca="1" si="170"/>
        <v>34583</v>
      </c>
      <c r="R277" s="25">
        <f t="shared" ca="1" si="171"/>
        <v>69891</v>
      </c>
    </row>
    <row r="278" spans="2:18">
      <c r="B278" s="101"/>
      <c r="C278" s="36">
        <f t="shared" ca="1" si="167"/>
        <v>261</v>
      </c>
      <c r="D278" s="37">
        <f t="shared" ca="1" si="165"/>
        <v>0.03</v>
      </c>
      <c r="E278" s="38">
        <f t="shared" ca="1" si="155"/>
        <v>104474</v>
      </c>
      <c r="F278" s="39">
        <f t="shared" ca="1" si="157"/>
        <v>104474</v>
      </c>
      <c r="G278" s="40">
        <f t="shared" ca="1" si="158"/>
        <v>34408</v>
      </c>
      <c r="H278" s="40">
        <f t="shared" ca="1" si="159"/>
        <v>70066</v>
      </c>
      <c r="I278" s="41">
        <f t="shared" ca="1" si="160"/>
        <v>13693260</v>
      </c>
      <c r="J278" s="42"/>
      <c r="K278" s="43"/>
      <c r="L278" s="43"/>
      <c r="M278" s="44">
        <f t="shared" ca="1" si="173"/>
        <v>4630972</v>
      </c>
      <c r="N278" s="45">
        <f t="shared" ca="1" si="172"/>
        <v>18324232</v>
      </c>
      <c r="Q278" s="25">
        <f t="shared" ca="1" si="170"/>
        <v>34408</v>
      </c>
      <c r="R278" s="25">
        <f t="shared" ca="1" si="171"/>
        <v>70066</v>
      </c>
    </row>
    <row r="279" spans="2:18">
      <c r="B279" s="101"/>
      <c r="C279" s="36">
        <f t="shared" ca="1" si="167"/>
        <v>262</v>
      </c>
      <c r="D279" s="37">
        <f t="shared" ca="1" si="165"/>
        <v>0.03</v>
      </c>
      <c r="E279" s="38">
        <f t="shared" ca="1" si="155"/>
        <v>104474</v>
      </c>
      <c r="F279" s="39">
        <f t="shared" ca="1" si="157"/>
        <v>104474</v>
      </c>
      <c r="G279" s="40">
        <f t="shared" ca="1" si="158"/>
        <v>34233</v>
      </c>
      <c r="H279" s="40">
        <f t="shared" ca="1" si="159"/>
        <v>70241</v>
      </c>
      <c r="I279" s="41">
        <f t="shared" ca="1" si="160"/>
        <v>13623019</v>
      </c>
      <c r="J279" s="42"/>
      <c r="K279" s="43"/>
      <c r="L279" s="43"/>
      <c r="M279" s="44">
        <f t="shared" ca="1" si="173"/>
        <v>4630972</v>
      </c>
      <c r="N279" s="45">
        <f t="shared" ca="1" si="172"/>
        <v>18253991</v>
      </c>
      <c r="Q279" s="25">
        <f t="shared" ca="1" si="170"/>
        <v>34233</v>
      </c>
      <c r="R279" s="25">
        <f t="shared" ca="1" si="171"/>
        <v>70241</v>
      </c>
    </row>
    <row r="280" spans="2:18">
      <c r="B280" s="101"/>
      <c r="C280" s="36">
        <f t="shared" ca="1" si="167"/>
        <v>263</v>
      </c>
      <c r="D280" s="37">
        <f t="shared" ca="1" si="165"/>
        <v>0.03</v>
      </c>
      <c r="E280" s="38">
        <f t="shared" ca="1" si="155"/>
        <v>104474</v>
      </c>
      <c r="F280" s="39">
        <f t="shared" ca="1" si="157"/>
        <v>104474</v>
      </c>
      <c r="G280" s="40">
        <f t="shared" ca="1" si="158"/>
        <v>34058</v>
      </c>
      <c r="H280" s="40">
        <f t="shared" ca="1" si="159"/>
        <v>70416</v>
      </c>
      <c r="I280" s="41">
        <f t="shared" ca="1" si="160"/>
        <v>13552603</v>
      </c>
      <c r="J280" s="42"/>
      <c r="K280" s="43"/>
      <c r="L280" s="43"/>
      <c r="M280" s="44">
        <f t="shared" ca="1" si="173"/>
        <v>4630972</v>
      </c>
      <c r="N280" s="45">
        <f t="shared" ca="1" si="172"/>
        <v>18183575</v>
      </c>
      <c r="Q280" s="25">
        <f t="shared" ca="1" si="170"/>
        <v>34058</v>
      </c>
      <c r="R280" s="25">
        <f t="shared" ca="1" si="171"/>
        <v>70416</v>
      </c>
    </row>
    <row r="281" spans="2:18">
      <c r="B281" s="102"/>
      <c r="C281" s="49">
        <f t="shared" ca="1" si="167"/>
        <v>264</v>
      </c>
      <c r="D281" s="50">
        <f ca="1">IF(C281="","",VLOOKUP(C281/12,$H$6:$J$12,3,TRUE))</f>
        <v>0.03</v>
      </c>
      <c r="E281" s="51">
        <f t="shared" ca="1" si="155"/>
        <v>314327</v>
      </c>
      <c r="F281" s="52">
        <f ca="1">IF(C281="","",IF($E$8*12=C281,I280+G281,F280))</f>
        <v>104474</v>
      </c>
      <c r="G281" s="53">
        <f t="shared" ca="1" si="158"/>
        <v>33882</v>
      </c>
      <c r="H281" s="53">
        <f ca="1">IF(C281="","",IF($E$8*12=C281,I280,F281-G281))</f>
        <v>70592</v>
      </c>
      <c r="I281" s="54">
        <f t="shared" ca="1" si="160"/>
        <v>13482011</v>
      </c>
      <c r="J281" s="55">
        <f ca="1">IF(C281="","",IF($E$8*12=C281,M280+K281,J275))</f>
        <v>209853</v>
      </c>
      <c r="K281" s="56">
        <f ca="1">IF(C281="","",ROUND(M275*D281/2,0))</f>
        <v>69465</v>
      </c>
      <c r="L281" s="57">
        <f ca="1">IF(C281="","",IF($E$8*2=C281/6,M280,J281-K281))</f>
        <v>140388</v>
      </c>
      <c r="M281" s="58">
        <f ca="1">IF(C281="","",M275-L281)</f>
        <v>4490584</v>
      </c>
      <c r="N281" s="59">
        <f t="shared" ca="1" si="172"/>
        <v>17972595</v>
      </c>
      <c r="Q281" s="25">
        <f t="shared" ca="1" si="170"/>
        <v>103347</v>
      </c>
      <c r="R281" s="25">
        <f t="shared" ca="1" si="171"/>
        <v>210980</v>
      </c>
    </row>
    <row r="282" spans="2:18">
      <c r="B282" s="100" t="str">
        <f t="shared" ref="B282" ca="1" si="174">IF(C282="","",C293/12&amp;"年目")</f>
        <v>23年目</v>
      </c>
      <c r="C282" s="26">
        <f t="shared" ca="1" si="167"/>
        <v>265</v>
      </c>
      <c r="D282" s="27">
        <f t="shared" ref="D282:D292" ca="1" si="175">D283</f>
        <v>0.03</v>
      </c>
      <c r="E282" s="28">
        <f t="shared" ca="1" si="155"/>
        <v>104474</v>
      </c>
      <c r="F282" s="29">
        <f t="shared" ca="1" si="157"/>
        <v>104474</v>
      </c>
      <c r="G282" s="30">
        <f t="shared" ca="1" si="158"/>
        <v>33705</v>
      </c>
      <c r="H282" s="30">
        <f t="shared" ca="1" si="159"/>
        <v>70769</v>
      </c>
      <c r="I282" s="31">
        <f t="shared" ca="1" si="160"/>
        <v>13411242</v>
      </c>
      <c r="J282" s="32"/>
      <c r="K282" s="33"/>
      <c r="L282" s="33"/>
      <c r="M282" s="34">
        <f ca="1">IF(C282="","",M281)</f>
        <v>4490584</v>
      </c>
      <c r="N282" s="35">
        <f t="shared" ca="1" si="172"/>
        <v>17901826</v>
      </c>
      <c r="Q282" s="25">
        <f t="shared" ca="1" si="170"/>
        <v>33705</v>
      </c>
      <c r="R282" s="25">
        <f t="shared" ca="1" si="171"/>
        <v>70769</v>
      </c>
    </row>
    <row r="283" spans="2:18">
      <c r="B283" s="101"/>
      <c r="C283" s="36">
        <f t="shared" ca="1" si="167"/>
        <v>266</v>
      </c>
      <c r="D283" s="37">
        <f t="shared" ca="1" si="175"/>
        <v>0.03</v>
      </c>
      <c r="E283" s="38">
        <f t="shared" ca="1" si="155"/>
        <v>104474</v>
      </c>
      <c r="F283" s="39">
        <f t="shared" ca="1" si="157"/>
        <v>104474</v>
      </c>
      <c r="G283" s="40">
        <f t="shared" ca="1" si="158"/>
        <v>33528</v>
      </c>
      <c r="H283" s="40">
        <f t="shared" ca="1" si="159"/>
        <v>70946</v>
      </c>
      <c r="I283" s="41">
        <f t="shared" ca="1" si="160"/>
        <v>13340296</v>
      </c>
      <c r="J283" s="42"/>
      <c r="K283" s="43"/>
      <c r="L283" s="43"/>
      <c r="M283" s="44">
        <f t="shared" ref="M283:M286" ca="1" si="176">IF(C283="","",M282)</f>
        <v>4490584</v>
      </c>
      <c r="N283" s="45">
        <f t="shared" ca="1" si="172"/>
        <v>17830880</v>
      </c>
      <c r="Q283" s="25">
        <f t="shared" ca="1" si="170"/>
        <v>33528</v>
      </c>
      <c r="R283" s="25">
        <f t="shared" ca="1" si="171"/>
        <v>70946</v>
      </c>
    </row>
    <row r="284" spans="2:18">
      <c r="B284" s="101"/>
      <c r="C284" s="36">
        <f t="shared" ca="1" si="167"/>
        <v>267</v>
      </c>
      <c r="D284" s="37">
        <f t="shared" ca="1" si="175"/>
        <v>0.03</v>
      </c>
      <c r="E284" s="38">
        <f t="shared" ca="1" si="155"/>
        <v>104474</v>
      </c>
      <c r="F284" s="39">
        <f t="shared" ca="1" si="157"/>
        <v>104474</v>
      </c>
      <c r="G284" s="40">
        <f t="shared" ca="1" si="158"/>
        <v>33351</v>
      </c>
      <c r="H284" s="40">
        <f t="shared" ca="1" si="159"/>
        <v>71123</v>
      </c>
      <c r="I284" s="41">
        <f t="shared" ca="1" si="160"/>
        <v>13269173</v>
      </c>
      <c r="J284" s="42"/>
      <c r="K284" s="43"/>
      <c r="L284" s="43"/>
      <c r="M284" s="44">
        <f t="shared" ca="1" si="176"/>
        <v>4490584</v>
      </c>
      <c r="N284" s="45">
        <f t="shared" ca="1" si="172"/>
        <v>17759757</v>
      </c>
      <c r="Q284" s="25">
        <f t="shared" ca="1" si="170"/>
        <v>33351</v>
      </c>
      <c r="R284" s="25">
        <f t="shared" ca="1" si="171"/>
        <v>71123</v>
      </c>
    </row>
    <row r="285" spans="2:18">
      <c r="B285" s="101"/>
      <c r="C285" s="36">
        <f t="shared" ca="1" si="167"/>
        <v>268</v>
      </c>
      <c r="D285" s="37">
        <f t="shared" ca="1" si="175"/>
        <v>0.03</v>
      </c>
      <c r="E285" s="38">
        <f t="shared" ca="1" si="155"/>
        <v>104474</v>
      </c>
      <c r="F285" s="39">
        <f t="shared" ca="1" si="157"/>
        <v>104474</v>
      </c>
      <c r="G285" s="40">
        <f t="shared" ca="1" si="158"/>
        <v>33173</v>
      </c>
      <c r="H285" s="40">
        <f t="shared" ca="1" si="159"/>
        <v>71301</v>
      </c>
      <c r="I285" s="41">
        <f t="shared" ca="1" si="160"/>
        <v>13197872</v>
      </c>
      <c r="J285" s="42"/>
      <c r="K285" s="43"/>
      <c r="L285" s="43"/>
      <c r="M285" s="44">
        <f t="shared" ca="1" si="176"/>
        <v>4490584</v>
      </c>
      <c r="N285" s="45">
        <f t="shared" ca="1" si="172"/>
        <v>17688456</v>
      </c>
      <c r="Q285" s="25">
        <f t="shared" ca="1" si="170"/>
        <v>33173</v>
      </c>
      <c r="R285" s="25">
        <f t="shared" ca="1" si="171"/>
        <v>71301</v>
      </c>
    </row>
    <row r="286" spans="2:18">
      <c r="B286" s="101"/>
      <c r="C286" s="36">
        <f t="shared" ca="1" si="167"/>
        <v>269</v>
      </c>
      <c r="D286" s="37">
        <f t="shared" ca="1" si="175"/>
        <v>0.03</v>
      </c>
      <c r="E286" s="38">
        <f t="shared" ca="1" si="155"/>
        <v>104474</v>
      </c>
      <c r="F286" s="39">
        <f t="shared" ca="1" si="157"/>
        <v>104474</v>
      </c>
      <c r="G286" s="40">
        <f t="shared" ca="1" si="158"/>
        <v>32995</v>
      </c>
      <c r="H286" s="40">
        <f t="shared" ca="1" si="159"/>
        <v>71479</v>
      </c>
      <c r="I286" s="41">
        <f t="shared" ca="1" si="160"/>
        <v>13126393</v>
      </c>
      <c r="J286" s="42"/>
      <c r="K286" s="43"/>
      <c r="L286" s="43"/>
      <c r="M286" s="44">
        <f t="shared" ca="1" si="176"/>
        <v>4490584</v>
      </c>
      <c r="N286" s="45">
        <f t="shared" ca="1" si="172"/>
        <v>17616977</v>
      </c>
      <c r="Q286" s="25">
        <f t="shared" ca="1" si="170"/>
        <v>32995</v>
      </c>
      <c r="R286" s="25">
        <f t="shared" ca="1" si="171"/>
        <v>71479</v>
      </c>
    </row>
    <row r="287" spans="2:18">
      <c r="B287" s="101"/>
      <c r="C287" s="36">
        <f t="shared" ca="1" si="167"/>
        <v>270</v>
      </c>
      <c r="D287" s="37">
        <f t="shared" ca="1" si="175"/>
        <v>0.03</v>
      </c>
      <c r="E287" s="38">
        <f t="shared" ca="1" si="155"/>
        <v>314327</v>
      </c>
      <c r="F287" s="39">
        <f t="shared" ca="1" si="157"/>
        <v>104474</v>
      </c>
      <c r="G287" s="40">
        <f t="shared" ca="1" si="158"/>
        <v>32816</v>
      </c>
      <c r="H287" s="40">
        <f t="shared" ca="1" si="159"/>
        <v>71658</v>
      </c>
      <c r="I287" s="41">
        <f t="shared" ca="1" si="160"/>
        <v>13054735</v>
      </c>
      <c r="J287" s="46">
        <f ca="1">IF(C287="","",J281)</f>
        <v>209853</v>
      </c>
      <c r="K287" s="47">
        <f t="shared" ref="K287" ca="1" si="177">IF(C287="","",ROUND(M281*D287/2,0))</f>
        <v>67359</v>
      </c>
      <c r="L287" s="48">
        <f t="shared" ref="L287" ca="1" si="178">IF(C287="","",J287-K287)</f>
        <v>142494</v>
      </c>
      <c r="M287" s="44">
        <f ca="1">IF(C287="","",M281-L287)</f>
        <v>4348090</v>
      </c>
      <c r="N287" s="45">
        <f t="shared" ca="1" si="172"/>
        <v>17402825</v>
      </c>
      <c r="Q287" s="25">
        <f t="shared" ca="1" si="170"/>
        <v>100175</v>
      </c>
      <c r="R287" s="25">
        <f t="shared" ca="1" si="171"/>
        <v>214152</v>
      </c>
    </row>
    <row r="288" spans="2:18">
      <c r="B288" s="101"/>
      <c r="C288" s="36">
        <f t="shared" ca="1" si="167"/>
        <v>271</v>
      </c>
      <c r="D288" s="37">
        <f t="shared" ca="1" si="175"/>
        <v>0.03</v>
      </c>
      <c r="E288" s="38">
        <f t="shared" ca="1" si="155"/>
        <v>104474</v>
      </c>
      <c r="F288" s="39">
        <f t="shared" ca="1" si="157"/>
        <v>104474</v>
      </c>
      <c r="G288" s="40">
        <f t="shared" ca="1" si="158"/>
        <v>32637</v>
      </c>
      <c r="H288" s="40">
        <f t="shared" ca="1" si="159"/>
        <v>71837</v>
      </c>
      <c r="I288" s="41">
        <f t="shared" ca="1" si="160"/>
        <v>12982898</v>
      </c>
      <c r="J288" s="42"/>
      <c r="K288" s="43"/>
      <c r="L288" s="43"/>
      <c r="M288" s="44">
        <f ca="1">IF(C288="","",M287)</f>
        <v>4348090</v>
      </c>
      <c r="N288" s="45">
        <f t="shared" ca="1" si="172"/>
        <v>17330988</v>
      </c>
      <c r="Q288" s="25">
        <f t="shared" ca="1" si="170"/>
        <v>32637</v>
      </c>
      <c r="R288" s="25">
        <f t="shared" ca="1" si="171"/>
        <v>71837</v>
      </c>
    </row>
    <row r="289" spans="2:18">
      <c r="B289" s="101"/>
      <c r="C289" s="36">
        <f t="shared" ca="1" si="167"/>
        <v>272</v>
      </c>
      <c r="D289" s="37">
        <f t="shared" ca="1" si="175"/>
        <v>0.03</v>
      </c>
      <c r="E289" s="38">
        <f t="shared" ca="1" si="155"/>
        <v>104474</v>
      </c>
      <c r="F289" s="39">
        <f t="shared" ca="1" si="157"/>
        <v>104474</v>
      </c>
      <c r="G289" s="40">
        <f t="shared" ca="1" si="158"/>
        <v>32457</v>
      </c>
      <c r="H289" s="40">
        <f t="shared" ca="1" si="159"/>
        <v>72017</v>
      </c>
      <c r="I289" s="41">
        <f t="shared" ca="1" si="160"/>
        <v>12910881</v>
      </c>
      <c r="J289" s="42"/>
      <c r="K289" s="43"/>
      <c r="L289" s="43"/>
      <c r="M289" s="44">
        <f t="shared" ref="M289:M292" ca="1" si="179">IF(C289="","",M288)</f>
        <v>4348090</v>
      </c>
      <c r="N289" s="45">
        <f t="shared" ca="1" si="172"/>
        <v>17258971</v>
      </c>
      <c r="Q289" s="25">
        <f t="shared" ca="1" si="170"/>
        <v>32457</v>
      </c>
      <c r="R289" s="25">
        <f t="shared" ca="1" si="171"/>
        <v>72017</v>
      </c>
    </row>
    <row r="290" spans="2:18">
      <c r="B290" s="101"/>
      <c r="C290" s="36">
        <f t="shared" ca="1" si="167"/>
        <v>273</v>
      </c>
      <c r="D290" s="37">
        <f t="shared" ca="1" si="175"/>
        <v>0.03</v>
      </c>
      <c r="E290" s="38">
        <f t="shared" ca="1" si="155"/>
        <v>104474</v>
      </c>
      <c r="F290" s="39">
        <f t="shared" ca="1" si="157"/>
        <v>104474</v>
      </c>
      <c r="G290" s="40">
        <f t="shared" ca="1" si="158"/>
        <v>32277</v>
      </c>
      <c r="H290" s="40">
        <f t="shared" ca="1" si="159"/>
        <v>72197</v>
      </c>
      <c r="I290" s="41">
        <f t="shared" ca="1" si="160"/>
        <v>12838684</v>
      </c>
      <c r="J290" s="42"/>
      <c r="K290" s="43"/>
      <c r="L290" s="43"/>
      <c r="M290" s="44">
        <f t="shared" ca="1" si="179"/>
        <v>4348090</v>
      </c>
      <c r="N290" s="45">
        <f t="shared" ca="1" si="172"/>
        <v>17186774</v>
      </c>
      <c r="Q290" s="25">
        <f t="shared" ca="1" si="170"/>
        <v>32277</v>
      </c>
      <c r="R290" s="25">
        <f t="shared" ca="1" si="171"/>
        <v>72197</v>
      </c>
    </row>
    <row r="291" spans="2:18">
      <c r="B291" s="101"/>
      <c r="C291" s="36">
        <f t="shared" ca="1" si="167"/>
        <v>274</v>
      </c>
      <c r="D291" s="37">
        <f t="shared" ca="1" si="175"/>
        <v>0.03</v>
      </c>
      <c r="E291" s="38">
        <f t="shared" ca="1" si="155"/>
        <v>104474</v>
      </c>
      <c r="F291" s="39">
        <f t="shared" ca="1" si="157"/>
        <v>104474</v>
      </c>
      <c r="G291" s="40">
        <f t="shared" ca="1" si="158"/>
        <v>32097</v>
      </c>
      <c r="H291" s="40">
        <f t="shared" ca="1" si="159"/>
        <v>72377</v>
      </c>
      <c r="I291" s="41">
        <f t="shared" ca="1" si="160"/>
        <v>12766307</v>
      </c>
      <c r="J291" s="42"/>
      <c r="K291" s="43"/>
      <c r="L291" s="43"/>
      <c r="M291" s="44">
        <f t="shared" ca="1" si="179"/>
        <v>4348090</v>
      </c>
      <c r="N291" s="45">
        <f t="shared" ca="1" si="172"/>
        <v>17114397</v>
      </c>
      <c r="Q291" s="25">
        <f t="shared" ca="1" si="170"/>
        <v>32097</v>
      </c>
      <c r="R291" s="25">
        <f t="shared" ca="1" si="171"/>
        <v>72377</v>
      </c>
    </row>
    <row r="292" spans="2:18">
      <c r="B292" s="101"/>
      <c r="C292" s="36">
        <f t="shared" ca="1" si="167"/>
        <v>275</v>
      </c>
      <c r="D292" s="37">
        <f t="shared" ca="1" si="175"/>
        <v>0.03</v>
      </c>
      <c r="E292" s="38">
        <f t="shared" ca="1" si="155"/>
        <v>104474</v>
      </c>
      <c r="F292" s="39">
        <f t="shared" ca="1" si="157"/>
        <v>104474</v>
      </c>
      <c r="G292" s="40">
        <f t="shared" ca="1" si="158"/>
        <v>31916</v>
      </c>
      <c r="H292" s="40">
        <f t="shared" ca="1" si="159"/>
        <v>72558</v>
      </c>
      <c r="I292" s="41">
        <f t="shared" ca="1" si="160"/>
        <v>12693749</v>
      </c>
      <c r="J292" s="42"/>
      <c r="K292" s="43"/>
      <c r="L292" s="43"/>
      <c r="M292" s="44">
        <f t="shared" ca="1" si="179"/>
        <v>4348090</v>
      </c>
      <c r="N292" s="45">
        <f t="shared" ca="1" si="172"/>
        <v>17041839</v>
      </c>
      <c r="Q292" s="25">
        <f t="shared" ca="1" si="170"/>
        <v>31916</v>
      </c>
      <c r="R292" s="25">
        <f t="shared" ca="1" si="171"/>
        <v>72558</v>
      </c>
    </row>
    <row r="293" spans="2:18">
      <c r="B293" s="102"/>
      <c r="C293" s="49">
        <f t="shared" ca="1" si="167"/>
        <v>276</v>
      </c>
      <c r="D293" s="50">
        <f ca="1">IF(C293="","",VLOOKUP(C293/12,$H$6:$J$12,3,TRUE))</f>
        <v>0.03</v>
      </c>
      <c r="E293" s="51">
        <f t="shared" ca="1" si="155"/>
        <v>314327</v>
      </c>
      <c r="F293" s="52">
        <f ca="1">IF(C293="","",IF($E$8*12=C293,I292+G293,F292))</f>
        <v>104474</v>
      </c>
      <c r="G293" s="53">
        <f t="shared" ca="1" si="158"/>
        <v>31734</v>
      </c>
      <c r="H293" s="53">
        <f ca="1">IF(C293="","",IF($E$8*12=C293,I292,F293-G293))</f>
        <v>72740</v>
      </c>
      <c r="I293" s="54">
        <f t="shared" ca="1" si="160"/>
        <v>12621009</v>
      </c>
      <c r="J293" s="55">
        <f ca="1">IF(C293="","",IF($E$8*12=C293,M292+K293,J287))</f>
        <v>209853</v>
      </c>
      <c r="K293" s="56">
        <f ca="1">IF(C293="","",ROUND(M287*D293/2,0))</f>
        <v>65221</v>
      </c>
      <c r="L293" s="57">
        <f ca="1">IF(C293="","",IF($E$8*2=C293/6,M292,J293-K293))</f>
        <v>144632</v>
      </c>
      <c r="M293" s="58">
        <f ca="1">IF(C293="","",M287-L293)</f>
        <v>4203458</v>
      </c>
      <c r="N293" s="59">
        <f t="shared" ca="1" si="172"/>
        <v>16824467</v>
      </c>
      <c r="Q293" s="25">
        <f t="shared" ca="1" si="170"/>
        <v>96955</v>
      </c>
      <c r="R293" s="25">
        <f t="shared" ca="1" si="171"/>
        <v>217372</v>
      </c>
    </row>
    <row r="294" spans="2:18">
      <c r="B294" s="100" t="str">
        <f t="shared" ref="B294" ca="1" si="180">IF(C294="","",C305/12&amp;"年目")</f>
        <v>24年目</v>
      </c>
      <c r="C294" s="26">
        <f t="shared" ca="1" si="167"/>
        <v>277</v>
      </c>
      <c r="D294" s="27">
        <f t="shared" ref="D294:D304" ca="1" si="181">D295</f>
        <v>0.03</v>
      </c>
      <c r="E294" s="28">
        <f t="shared" ca="1" si="155"/>
        <v>104474</v>
      </c>
      <c r="F294" s="29">
        <f t="shared" ca="1" si="157"/>
        <v>104474</v>
      </c>
      <c r="G294" s="30">
        <f t="shared" ca="1" si="158"/>
        <v>31553</v>
      </c>
      <c r="H294" s="30">
        <f t="shared" ca="1" si="159"/>
        <v>72921</v>
      </c>
      <c r="I294" s="31">
        <f t="shared" ca="1" si="160"/>
        <v>12548088</v>
      </c>
      <c r="J294" s="32"/>
      <c r="K294" s="33"/>
      <c r="L294" s="33"/>
      <c r="M294" s="34">
        <f ca="1">IF(C294="","",M293)</f>
        <v>4203458</v>
      </c>
      <c r="N294" s="35">
        <f t="shared" ca="1" si="172"/>
        <v>16751546</v>
      </c>
      <c r="Q294" s="25">
        <f t="shared" ca="1" si="170"/>
        <v>31553</v>
      </c>
      <c r="R294" s="25">
        <f t="shared" ca="1" si="171"/>
        <v>72921</v>
      </c>
    </row>
    <row r="295" spans="2:18">
      <c r="B295" s="101"/>
      <c r="C295" s="36">
        <f t="shared" ca="1" si="167"/>
        <v>278</v>
      </c>
      <c r="D295" s="37">
        <f t="shared" ca="1" si="181"/>
        <v>0.03</v>
      </c>
      <c r="E295" s="38">
        <f t="shared" ca="1" si="155"/>
        <v>104474</v>
      </c>
      <c r="F295" s="39">
        <f t="shared" ca="1" si="157"/>
        <v>104474</v>
      </c>
      <c r="G295" s="40">
        <f t="shared" ca="1" si="158"/>
        <v>31370</v>
      </c>
      <c r="H295" s="40">
        <f t="shared" ca="1" si="159"/>
        <v>73104</v>
      </c>
      <c r="I295" s="41">
        <f t="shared" ca="1" si="160"/>
        <v>12474984</v>
      </c>
      <c r="J295" s="42"/>
      <c r="K295" s="43"/>
      <c r="L295" s="43"/>
      <c r="M295" s="44">
        <f t="shared" ref="M295:M298" ca="1" si="182">IF(C295="","",M294)</f>
        <v>4203458</v>
      </c>
      <c r="N295" s="45">
        <f t="shared" ca="1" si="172"/>
        <v>16678442</v>
      </c>
      <c r="Q295" s="25">
        <f t="shared" ca="1" si="170"/>
        <v>31370</v>
      </c>
      <c r="R295" s="25">
        <f t="shared" ca="1" si="171"/>
        <v>73104</v>
      </c>
    </row>
    <row r="296" spans="2:18">
      <c r="B296" s="101"/>
      <c r="C296" s="36">
        <f t="shared" ca="1" si="167"/>
        <v>279</v>
      </c>
      <c r="D296" s="37">
        <f t="shared" ca="1" si="181"/>
        <v>0.03</v>
      </c>
      <c r="E296" s="38">
        <f t="shared" ca="1" si="155"/>
        <v>104474</v>
      </c>
      <c r="F296" s="39">
        <f t="shared" ca="1" si="157"/>
        <v>104474</v>
      </c>
      <c r="G296" s="40">
        <f t="shared" ca="1" si="158"/>
        <v>31187</v>
      </c>
      <c r="H296" s="40">
        <f t="shared" ca="1" si="159"/>
        <v>73287</v>
      </c>
      <c r="I296" s="41">
        <f t="shared" ca="1" si="160"/>
        <v>12401697</v>
      </c>
      <c r="J296" s="42"/>
      <c r="K296" s="43"/>
      <c r="L296" s="43"/>
      <c r="M296" s="44">
        <f t="shared" ca="1" si="182"/>
        <v>4203458</v>
      </c>
      <c r="N296" s="45">
        <f t="shared" ca="1" si="172"/>
        <v>16605155</v>
      </c>
      <c r="Q296" s="25">
        <f t="shared" ca="1" si="170"/>
        <v>31187</v>
      </c>
      <c r="R296" s="25">
        <f t="shared" ca="1" si="171"/>
        <v>73287</v>
      </c>
    </row>
    <row r="297" spans="2:18">
      <c r="B297" s="101"/>
      <c r="C297" s="36">
        <f t="shared" ca="1" si="167"/>
        <v>280</v>
      </c>
      <c r="D297" s="37">
        <f t="shared" ca="1" si="181"/>
        <v>0.03</v>
      </c>
      <c r="E297" s="38">
        <f t="shared" ca="1" si="155"/>
        <v>104474</v>
      </c>
      <c r="F297" s="39">
        <f t="shared" ca="1" si="157"/>
        <v>104474</v>
      </c>
      <c r="G297" s="40">
        <f t="shared" ca="1" si="158"/>
        <v>31004</v>
      </c>
      <c r="H297" s="40">
        <f t="shared" ca="1" si="159"/>
        <v>73470</v>
      </c>
      <c r="I297" s="41">
        <f t="shared" ca="1" si="160"/>
        <v>12328227</v>
      </c>
      <c r="J297" s="42"/>
      <c r="K297" s="43"/>
      <c r="L297" s="43"/>
      <c r="M297" s="44">
        <f t="shared" ca="1" si="182"/>
        <v>4203458</v>
      </c>
      <c r="N297" s="45">
        <f t="shared" ca="1" si="172"/>
        <v>16531685</v>
      </c>
      <c r="Q297" s="25">
        <f t="shared" ca="1" si="170"/>
        <v>31004</v>
      </c>
      <c r="R297" s="25">
        <f t="shared" ca="1" si="171"/>
        <v>73470</v>
      </c>
    </row>
    <row r="298" spans="2:18">
      <c r="B298" s="101"/>
      <c r="C298" s="36">
        <f t="shared" ca="1" si="167"/>
        <v>281</v>
      </c>
      <c r="D298" s="37">
        <f t="shared" ca="1" si="181"/>
        <v>0.03</v>
      </c>
      <c r="E298" s="38">
        <f t="shared" ca="1" si="155"/>
        <v>104474</v>
      </c>
      <c r="F298" s="39">
        <f t="shared" ca="1" si="157"/>
        <v>104474</v>
      </c>
      <c r="G298" s="40">
        <f t="shared" ca="1" si="158"/>
        <v>30821</v>
      </c>
      <c r="H298" s="40">
        <f t="shared" ca="1" si="159"/>
        <v>73653</v>
      </c>
      <c r="I298" s="41">
        <f t="shared" ca="1" si="160"/>
        <v>12254574</v>
      </c>
      <c r="J298" s="42"/>
      <c r="K298" s="43"/>
      <c r="L298" s="43"/>
      <c r="M298" s="44">
        <f t="shared" ca="1" si="182"/>
        <v>4203458</v>
      </c>
      <c r="N298" s="45">
        <f t="shared" ca="1" si="172"/>
        <v>16458032</v>
      </c>
      <c r="Q298" s="25">
        <f t="shared" ca="1" si="170"/>
        <v>30821</v>
      </c>
      <c r="R298" s="25">
        <f t="shared" ca="1" si="171"/>
        <v>73653</v>
      </c>
    </row>
    <row r="299" spans="2:18">
      <c r="B299" s="101"/>
      <c r="C299" s="36">
        <f t="shared" ca="1" si="167"/>
        <v>282</v>
      </c>
      <c r="D299" s="37">
        <f t="shared" ca="1" si="181"/>
        <v>0.03</v>
      </c>
      <c r="E299" s="38">
        <f t="shared" ca="1" si="155"/>
        <v>314327</v>
      </c>
      <c r="F299" s="39">
        <f t="shared" ca="1" si="157"/>
        <v>104474</v>
      </c>
      <c r="G299" s="40">
        <f t="shared" ca="1" si="158"/>
        <v>30636</v>
      </c>
      <c r="H299" s="40">
        <f t="shared" ca="1" si="159"/>
        <v>73838</v>
      </c>
      <c r="I299" s="41">
        <f t="shared" ca="1" si="160"/>
        <v>12180736</v>
      </c>
      <c r="J299" s="46">
        <f ca="1">IF(C299="","",J293)</f>
        <v>209853</v>
      </c>
      <c r="K299" s="47">
        <f t="shared" ref="K299" ca="1" si="183">IF(C299="","",ROUND(M293*D299/2,0))</f>
        <v>63052</v>
      </c>
      <c r="L299" s="48">
        <f t="shared" ref="L299" ca="1" si="184">IF(C299="","",J299-K299)</f>
        <v>146801</v>
      </c>
      <c r="M299" s="44">
        <f ca="1">IF(C299="","",M293-L299)</f>
        <v>4056657</v>
      </c>
      <c r="N299" s="45">
        <f t="shared" ca="1" si="172"/>
        <v>16237393</v>
      </c>
      <c r="Q299" s="25">
        <f t="shared" ca="1" si="170"/>
        <v>93688</v>
      </c>
      <c r="R299" s="25">
        <f t="shared" ca="1" si="171"/>
        <v>220639</v>
      </c>
    </row>
    <row r="300" spans="2:18">
      <c r="B300" s="101"/>
      <c r="C300" s="36">
        <f t="shared" ca="1" si="167"/>
        <v>283</v>
      </c>
      <c r="D300" s="37">
        <f t="shared" ca="1" si="181"/>
        <v>0.03</v>
      </c>
      <c r="E300" s="38">
        <f t="shared" ca="1" si="155"/>
        <v>104474</v>
      </c>
      <c r="F300" s="39">
        <f t="shared" ca="1" si="157"/>
        <v>104474</v>
      </c>
      <c r="G300" s="40">
        <f t="shared" ca="1" si="158"/>
        <v>30452</v>
      </c>
      <c r="H300" s="40">
        <f t="shared" ca="1" si="159"/>
        <v>74022</v>
      </c>
      <c r="I300" s="41">
        <f t="shared" ca="1" si="160"/>
        <v>12106714</v>
      </c>
      <c r="J300" s="42"/>
      <c r="K300" s="43"/>
      <c r="L300" s="43"/>
      <c r="M300" s="44">
        <f ca="1">IF(C300="","",M299)</f>
        <v>4056657</v>
      </c>
      <c r="N300" s="45">
        <f t="shared" ca="1" si="172"/>
        <v>16163371</v>
      </c>
      <c r="Q300" s="25">
        <f t="shared" ca="1" si="170"/>
        <v>30452</v>
      </c>
      <c r="R300" s="25">
        <f t="shared" ca="1" si="171"/>
        <v>74022</v>
      </c>
    </row>
    <row r="301" spans="2:18">
      <c r="B301" s="101"/>
      <c r="C301" s="36">
        <f t="shared" ca="1" si="167"/>
        <v>284</v>
      </c>
      <c r="D301" s="37">
        <f t="shared" ca="1" si="181"/>
        <v>0.03</v>
      </c>
      <c r="E301" s="38">
        <f t="shared" ca="1" si="155"/>
        <v>104474</v>
      </c>
      <c r="F301" s="39">
        <f t="shared" ca="1" si="157"/>
        <v>104474</v>
      </c>
      <c r="G301" s="40">
        <f t="shared" ca="1" si="158"/>
        <v>30267</v>
      </c>
      <c r="H301" s="40">
        <f t="shared" ca="1" si="159"/>
        <v>74207</v>
      </c>
      <c r="I301" s="41">
        <f t="shared" ca="1" si="160"/>
        <v>12032507</v>
      </c>
      <c r="J301" s="42"/>
      <c r="K301" s="43"/>
      <c r="L301" s="43"/>
      <c r="M301" s="44">
        <f t="shared" ref="M301:M304" ca="1" si="185">IF(C301="","",M300)</f>
        <v>4056657</v>
      </c>
      <c r="N301" s="45">
        <f t="shared" ca="1" si="172"/>
        <v>16089164</v>
      </c>
      <c r="Q301" s="25">
        <f t="shared" ca="1" si="170"/>
        <v>30267</v>
      </c>
      <c r="R301" s="25">
        <f t="shared" ca="1" si="171"/>
        <v>74207</v>
      </c>
    </row>
    <row r="302" spans="2:18">
      <c r="B302" s="101"/>
      <c r="C302" s="36">
        <f t="shared" ca="1" si="167"/>
        <v>285</v>
      </c>
      <c r="D302" s="37">
        <f t="shared" ca="1" si="181"/>
        <v>0.03</v>
      </c>
      <c r="E302" s="38">
        <f t="shared" ca="1" si="155"/>
        <v>104474</v>
      </c>
      <c r="F302" s="39">
        <f t="shared" ca="1" si="157"/>
        <v>104474</v>
      </c>
      <c r="G302" s="40">
        <f t="shared" ca="1" si="158"/>
        <v>30081</v>
      </c>
      <c r="H302" s="40">
        <f t="shared" ca="1" si="159"/>
        <v>74393</v>
      </c>
      <c r="I302" s="41">
        <f t="shared" ca="1" si="160"/>
        <v>11958114</v>
      </c>
      <c r="J302" s="42"/>
      <c r="K302" s="43"/>
      <c r="L302" s="43"/>
      <c r="M302" s="44">
        <f t="shared" ca="1" si="185"/>
        <v>4056657</v>
      </c>
      <c r="N302" s="45">
        <f t="shared" ca="1" si="172"/>
        <v>16014771</v>
      </c>
      <c r="Q302" s="25">
        <f t="shared" ca="1" si="170"/>
        <v>30081</v>
      </c>
      <c r="R302" s="25">
        <f t="shared" ca="1" si="171"/>
        <v>74393</v>
      </c>
    </row>
    <row r="303" spans="2:18">
      <c r="B303" s="101"/>
      <c r="C303" s="36">
        <f t="shared" ca="1" si="167"/>
        <v>286</v>
      </c>
      <c r="D303" s="37">
        <f t="shared" ca="1" si="181"/>
        <v>0.03</v>
      </c>
      <c r="E303" s="38">
        <f t="shared" ca="1" si="155"/>
        <v>104474</v>
      </c>
      <c r="F303" s="39">
        <f t="shared" ca="1" si="157"/>
        <v>104474</v>
      </c>
      <c r="G303" s="40">
        <f t="shared" ca="1" si="158"/>
        <v>29895</v>
      </c>
      <c r="H303" s="40">
        <f t="shared" ca="1" si="159"/>
        <v>74579</v>
      </c>
      <c r="I303" s="41">
        <f t="shared" ca="1" si="160"/>
        <v>11883535</v>
      </c>
      <c r="J303" s="42"/>
      <c r="K303" s="43"/>
      <c r="L303" s="43"/>
      <c r="M303" s="44">
        <f t="shared" ca="1" si="185"/>
        <v>4056657</v>
      </c>
      <c r="N303" s="45">
        <f t="shared" ca="1" si="172"/>
        <v>15940192</v>
      </c>
      <c r="Q303" s="25">
        <f t="shared" ca="1" si="170"/>
        <v>29895</v>
      </c>
      <c r="R303" s="25">
        <f t="shared" ca="1" si="171"/>
        <v>74579</v>
      </c>
    </row>
    <row r="304" spans="2:18">
      <c r="B304" s="101"/>
      <c r="C304" s="36">
        <f t="shared" ca="1" si="167"/>
        <v>287</v>
      </c>
      <c r="D304" s="37">
        <f t="shared" ca="1" si="181"/>
        <v>0.03</v>
      </c>
      <c r="E304" s="38">
        <f t="shared" ca="1" si="155"/>
        <v>104474</v>
      </c>
      <c r="F304" s="39">
        <f t="shared" ca="1" si="157"/>
        <v>104474</v>
      </c>
      <c r="G304" s="40">
        <f t="shared" ca="1" si="158"/>
        <v>29709</v>
      </c>
      <c r="H304" s="40">
        <f t="shared" ca="1" si="159"/>
        <v>74765</v>
      </c>
      <c r="I304" s="41">
        <f t="shared" ca="1" si="160"/>
        <v>11808770</v>
      </c>
      <c r="J304" s="42"/>
      <c r="K304" s="43"/>
      <c r="L304" s="43"/>
      <c r="M304" s="44">
        <f t="shared" ca="1" si="185"/>
        <v>4056657</v>
      </c>
      <c r="N304" s="45">
        <f t="shared" ca="1" si="172"/>
        <v>15865427</v>
      </c>
      <c r="Q304" s="25">
        <f t="shared" ca="1" si="170"/>
        <v>29709</v>
      </c>
      <c r="R304" s="25">
        <f t="shared" ca="1" si="171"/>
        <v>74765</v>
      </c>
    </row>
    <row r="305" spans="2:18">
      <c r="B305" s="102"/>
      <c r="C305" s="49">
        <f t="shared" ca="1" si="167"/>
        <v>288</v>
      </c>
      <c r="D305" s="50">
        <f ca="1">IF(C305="","",VLOOKUP(C305/12,$H$6:$J$12,3,TRUE))</f>
        <v>0.03</v>
      </c>
      <c r="E305" s="51">
        <f t="shared" ca="1" si="155"/>
        <v>314327</v>
      </c>
      <c r="F305" s="52">
        <f ca="1">IF(C305="","",IF($E$8*12=C305,I304+G305,F304))</f>
        <v>104474</v>
      </c>
      <c r="G305" s="53">
        <f t="shared" ca="1" si="158"/>
        <v>29522</v>
      </c>
      <c r="H305" s="53">
        <f ca="1">IF(C305="","",IF($E$8*12=C305,I304,F305-G305))</f>
        <v>74952</v>
      </c>
      <c r="I305" s="54">
        <f t="shared" ca="1" si="160"/>
        <v>11733818</v>
      </c>
      <c r="J305" s="55">
        <f ca="1">IF(C305="","",IF($E$8*12=C305,M304+K305,J299))</f>
        <v>209853</v>
      </c>
      <c r="K305" s="56">
        <f ca="1">IF(C305="","",ROUND(M299*D305/2,0))</f>
        <v>60850</v>
      </c>
      <c r="L305" s="57">
        <f ca="1">IF(C305="","",IF($E$8*2=C305/6,M304,J305-K305))</f>
        <v>149003</v>
      </c>
      <c r="M305" s="58">
        <f ca="1">IF(C305="","",M299-L305)</f>
        <v>3907654</v>
      </c>
      <c r="N305" s="59">
        <f t="shared" ca="1" si="172"/>
        <v>15641472</v>
      </c>
      <c r="Q305" s="25">
        <f t="shared" ca="1" si="170"/>
        <v>90372</v>
      </c>
      <c r="R305" s="25">
        <f t="shared" ca="1" si="171"/>
        <v>223955</v>
      </c>
    </row>
    <row r="306" spans="2:18">
      <c r="B306" s="100" t="str">
        <f t="shared" ref="B306" ca="1" si="186">IF(C306="","",C317/12&amp;"年目")</f>
        <v>25年目</v>
      </c>
      <c r="C306" s="26">
        <f t="shared" ca="1" si="167"/>
        <v>289</v>
      </c>
      <c r="D306" s="27">
        <f t="shared" ref="D306:D316" ca="1" si="187">D307</f>
        <v>0.03</v>
      </c>
      <c r="E306" s="28">
        <f t="shared" ca="1" si="155"/>
        <v>104474</v>
      </c>
      <c r="F306" s="29">
        <f t="shared" ca="1" si="157"/>
        <v>104474</v>
      </c>
      <c r="G306" s="30">
        <f t="shared" ca="1" si="158"/>
        <v>29335</v>
      </c>
      <c r="H306" s="30">
        <f t="shared" ca="1" si="159"/>
        <v>75139</v>
      </c>
      <c r="I306" s="31">
        <f t="shared" ca="1" si="160"/>
        <v>11658679</v>
      </c>
      <c r="J306" s="32"/>
      <c r="K306" s="33"/>
      <c r="L306" s="33"/>
      <c r="M306" s="34">
        <f ca="1">IF(C306="","",M305)</f>
        <v>3907654</v>
      </c>
      <c r="N306" s="35">
        <f t="shared" ca="1" si="172"/>
        <v>15566333</v>
      </c>
      <c r="Q306" s="25">
        <f t="shared" ca="1" si="170"/>
        <v>29335</v>
      </c>
      <c r="R306" s="25">
        <f t="shared" ca="1" si="171"/>
        <v>75139</v>
      </c>
    </row>
    <row r="307" spans="2:18">
      <c r="B307" s="101"/>
      <c r="C307" s="36">
        <f t="shared" ca="1" si="167"/>
        <v>290</v>
      </c>
      <c r="D307" s="37">
        <f t="shared" ca="1" si="187"/>
        <v>0.03</v>
      </c>
      <c r="E307" s="38">
        <f t="shared" ca="1" si="155"/>
        <v>104474</v>
      </c>
      <c r="F307" s="39">
        <f t="shared" ca="1" si="157"/>
        <v>104474</v>
      </c>
      <c r="G307" s="40">
        <f t="shared" ca="1" si="158"/>
        <v>29147</v>
      </c>
      <c r="H307" s="40">
        <f t="shared" ca="1" si="159"/>
        <v>75327</v>
      </c>
      <c r="I307" s="41">
        <f t="shared" ca="1" si="160"/>
        <v>11583352</v>
      </c>
      <c r="J307" s="42"/>
      <c r="K307" s="43"/>
      <c r="L307" s="43"/>
      <c r="M307" s="44">
        <f t="shared" ref="M307:M310" ca="1" si="188">IF(C307="","",M306)</f>
        <v>3907654</v>
      </c>
      <c r="N307" s="45">
        <f t="shared" ca="1" si="172"/>
        <v>15491006</v>
      </c>
      <c r="Q307" s="25">
        <f t="shared" ca="1" si="170"/>
        <v>29147</v>
      </c>
      <c r="R307" s="25">
        <f t="shared" ca="1" si="171"/>
        <v>75327</v>
      </c>
    </row>
    <row r="308" spans="2:18">
      <c r="B308" s="101"/>
      <c r="C308" s="36">
        <f t="shared" ca="1" si="167"/>
        <v>291</v>
      </c>
      <c r="D308" s="37">
        <f t="shared" ca="1" si="187"/>
        <v>0.03</v>
      </c>
      <c r="E308" s="38">
        <f t="shared" ca="1" si="155"/>
        <v>104474</v>
      </c>
      <c r="F308" s="39">
        <f t="shared" ca="1" si="157"/>
        <v>104474</v>
      </c>
      <c r="G308" s="40">
        <f t="shared" ca="1" si="158"/>
        <v>28958</v>
      </c>
      <c r="H308" s="40">
        <f t="shared" ca="1" si="159"/>
        <v>75516</v>
      </c>
      <c r="I308" s="41">
        <f t="shared" ca="1" si="160"/>
        <v>11507836</v>
      </c>
      <c r="J308" s="42"/>
      <c r="K308" s="43"/>
      <c r="L308" s="43"/>
      <c r="M308" s="44">
        <f t="shared" ca="1" si="188"/>
        <v>3907654</v>
      </c>
      <c r="N308" s="45">
        <f t="shared" ca="1" si="172"/>
        <v>15415490</v>
      </c>
      <c r="Q308" s="25">
        <f t="shared" ca="1" si="170"/>
        <v>28958</v>
      </c>
      <c r="R308" s="25">
        <f t="shared" ca="1" si="171"/>
        <v>75516</v>
      </c>
    </row>
    <row r="309" spans="2:18">
      <c r="B309" s="101"/>
      <c r="C309" s="36">
        <f t="shared" ca="1" si="167"/>
        <v>292</v>
      </c>
      <c r="D309" s="37">
        <f t="shared" ca="1" si="187"/>
        <v>0.03</v>
      </c>
      <c r="E309" s="38">
        <f t="shared" ca="1" si="155"/>
        <v>104474</v>
      </c>
      <c r="F309" s="39">
        <f t="shared" ca="1" si="157"/>
        <v>104474</v>
      </c>
      <c r="G309" s="40">
        <f t="shared" ca="1" si="158"/>
        <v>28770</v>
      </c>
      <c r="H309" s="40">
        <f t="shared" ca="1" si="159"/>
        <v>75704</v>
      </c>
      <c r="I309" s="41">
        <f t="shared" ca="1" si="160"/>
        <v>11432132</v>
      </c>
      <c r="J309" s="42"/>
      <c r="K309" s="43"/>
      <c r="L309" s="43"/>
      <c r="M309" s="44">
        <f t="shared" ca="1" si="188"/>
        <v>3907654</v>
      </c>
      <c r="N309" s="45">
        <f t="shared" ca="1" si="172"/>
        <v>15339786</v>
      </c>
      <c r="Q309" s="25">
        <f t="shared" ca="1" si="170"/>
        <v>28770</v>
      </c>
      <c r="R309" s="25">
        <f t="shared" ca="1" si="171"/>
        <v>75704</v>
      </c>
    </row>
    <row r="310" spans="2:18">
      <c r="B310" s="101"/>
      <c r="C310" s="36">
        <f t="shared" ca="1" si="167"/>
        <v>293</v>
      </c>
      <c r="D310" s="37">
        <f t="shared" ca="1" si="187"/>
        <v>0.03</v>
      </c>
      <c r="E310" s="38">
        <f t="shared" ca="1" si="155"/>
        <v>104474</v>
      </c>
      <c r="F310" s="39">
        <f t="shared" ca="1" si="157"/>
        <v>104474</v>
      </c>
      <c r="G310" s="40">
        <f t="shared" ca="1" si="158"/>
        <v>28580</v>
      </c>
      <c r="H310" s="40">
        <f t="shared" ca="1" si="159"/>
        <v>75894</v>
      </c>
      <c r="I310" s="41">
        <f t="shared" ca="1" si="160"/>
        <v>11356238</v>
      </c>
      <c r="J310" s="42"/>
      <c r="K310" s="43"/>
      <c r="L310" s="43"/>
      <c r="M310" s="44">
        <f t="shared" ca="1" si="188"/>
        <v>3907654</v>
      </c>
      <c r="N310" s="45">
        <f t="shared" ca="1" si="172"/>
        <v>15263892</v>
      </c>
      <c r="Q310" s="25">
        <f t="shared" ca="1" si="170"/>
        <v>28580</v>
      </c>
      <c r="R310" s="25">
        <f t="shared" ca="1" si="171"/>
        <v>75894</v>
      </c>
    </row>
    <row r="311" spans="2:18">
      <c r="B311" s="101"/>
      <c r="C311" s="36">
        <f t="shared" ca="1" si="167"/>
        <v>294</v>
      </c>
      <c r="D311" s="37">
        <f t="shared" ca="1" si="187"/>
        <v>0.03</v>
      </c>
      <c r="E311" s="38">
        <f t="shared" ca="1" si="155"/>
        <v>314327</v>
      </c>
      <c r="F311" s="39">
        <f t="shared" ca="1" si="157"/>
        <v>104474</v>
      </c>
      <c r="G311" s="40">
        <f t="shared" ca="1" si="158"/>
        <v>28391</v>
      </c>
      <c r="H311" s="40">
        <f t="shared" ca="1" si="159"/>
        <v>76083</v>
      </c>
      <c r="I311" s="41">
        <f t="shared" ca="1" si="160"/>
        <v>11280155</v>
      </c>
      <c r="J311" s="46">
        <f ca="1">IF(C311="","",J305)</f>
        <v>209853</v>
      </c>
      <c r="K311" s="47">
        <f t="shared" ref="K311" ca="1" si="189">IF(C311="","",ROUND(M305*D311/2,0))</f>
        <v>58615</v>
      </c>
      <c r="L311" s="48">
        <f t="shared" ref="L311" ca="1" si="190">IF(C311="","",J311-K311)</f>
        <v>151238</v>
      </c>
      <c r="M311" s="44">
        <f ca="1">IF(C311="","",M305-L311)</f>
        <v>3756416</v>
      </c>
      <c r="N311" s="45">
        <f t="shared" ca="1" si="172"/>
        <v>15036571</v>
      </c>
      <c r="Q311" s="25">
        <f t="shared" ca="1" si="170"/>
        <v>87006</v>
      </c>
      <c r="R311" s="25">
        <f t="shared" ca="1" si="171"/>
        <v>227321</v>
      </c>
    </row>
    <row r="312" spans="2:18">
      <c r="B312" s="101"/>
      <c r="C312" s="36">
        <f t="shared" ca="1" si="167"/>
        <v>295</v>
      </c>
      <c r="D312" s="37">
        <f t="shared" ca="1" si="187"/>
        <v>0.03</v>
      </c>
      <c r="E312" s="38">
        <f t="shared" ca="1" si="155"/>
        <v>104474</v>
      </c>
      <c r="F312" s="39">
        <f t="shared" ca="1" si="157"/>
        <v>104474</v>
      </c>
      <c r="G312" s="40">
        <f t="shared" ca="1" si="158"/>
        <v>28200</v>
      </c>
      <c r="H312" s="40">
        <f t="shared" ca="1" si="159"/>
        <v>76274</v>
      </c>
      <c r="I312" s="41">
        <f t="shared" ca="1" si="160"/>
        <v>11203881</v>
      </c>
      <c r="J312" s="42"/>
      <c r="K312" s="43"/>
      <c r="L312" s="43"/>
      <c r="M312" s="44">
        <f ca="1">IF(C312="","",M311)</f>
        <v>3756416</v>
      </c>
      <c r="N312" s="45">
        <f t="shared" ca="1" si="172"/>
        <v>14960297</v>
      </c>
      <c r="Q312" s="25">
        <f t="shared" ca="1" si="170"/>
        <v>28200</v>
      </c>
      <c r="R312" s="25">
        <f t="shared" ca="1" si="171"/>
        <v>76274</v>
      </c>
    </row>
    <row r="313" spans="2:18">
      <c r="B313" s="101"/>
      <c r="C313" s="36">
        <f t="shared" ca="1" si="167"/>
        <v>296</v>
      </c>
      <c r="D313" s="37">
        <f t="shared" ca="1" si="187"/>
        <v>0.03</v>
      </c>
      <c r="E313" s="38">
        <f t="shared" ca="1" si="155"/>
        <v>104474</v>
      </c>
      <c r="F313" s="39">
        <f t="shared" ca="1" si="157"/>
        <v>104474</v>
      </c>
      <c r="G313" s="40">
        <f t="shared" ca="1" si="158"/>
        <v>28010</v>
      </c>
      <c r="H313" s="40">
        <f t="shared" ca="1" si="159"/>
        <v>76464</v>
      </c>
      <c r="I313" s="41">
        <f t="shared" ca="1" si="160"/>
        <v>11127417</v>
      </c>
      <c r="J313" s="42"/>
      <c r="K313" s="43"/>
      <c r="L313" s="43"/>
      <c r="M313" s="44">
        <f t="shared" ref="M313:M316" ca="1" si="191">IF(C313="","",M312)</f>
        <v>3756416</v>
      </c>
      <c r="N313" s="45">
        <f t="shared" ca="1" si="172"/>
        <v>14883833</v>
      </c>
      <c r="Q313" s="25">
        <f t="shared" ca="1" si="170"/>
        <v>28010</v>
      </c>
      <c r="R313" s="25">
        <f t="shared" ca="1" si="171"/>
        <v>76464</v>
      </c>
    </row>
    <row r="314" spans="2:18">
      <c r="B314" s="101"/>
      <c r="C314" s="36">
        <f t="shared" ca="1" si="167"/>
        <v>297</v>
      </c>
      <c r="D314" s="37">
        <f t="shared" ca="1" si="187"/>
        <v>0.03</v>
      </c>
      <c r="E314" s="38">
        <f t="shared" ca="1" si="155"/>
        <v>104474</v>
      </c>
      <c r="F314" s="39">
        <f t="shared" ca="1" si="157"/>
        <v>104474</v>
      </c>
      <c r="G314" s="40">
        <f t="shared" ca="1" si="158"/>
        <v>27819</v>
      </c>
      <c r="H314" s="40">
        <f t="shared" ca="1" si="159"/>
        <v>76655</v>
      </c>
      <c r="I314" s="41">
        <f t="shared" ca="1" si="160"/>
        <v>11050762</v>
      </c>
      <c r="J314" s="42"/>
      <c r="K314" s="43"/>
      <c r="L314" s="43"/>
      <c r="M314" s="44">
        <f t="shared" ca="1" si="191"/>
        <v>3756416</v>
      </c>
      <c r="N314" s="45">
        <f t="shared" ca="1" si="172"/>
        <v>14807178</v>
      </c>
      <c r="Q314" s="25">
        <f t="shared" ca="1" si="170"/>
        <v>27819</v>
      </c>
      <c r="R314" s="25">
        <f t="shared" ca="1" si="171"/>
        <v>76655</v>
      </c>
    </row>
    <row r="315" spans="2:18">
      <c r="B315" s="101"/>
      <c r="C315" s="36">
        <f t="shared" ca="1" si="167"/>
        <v>298</v>
      </c>
      <c r="D315" s="37">
        <f t="shared" ca="1" si="187"/>
        <v>0.03</v>
      </c>
      <c r="E315" s="38">
        <f t="shared" ca="1" si="155"/>
        <v>104474</v>
      </c>
      <c r="F315" s="39">
        <f t="shared" ca="1" si="157"/>
        <v>104474</v>
      </c>
      <c r="G315" s="40">
        <f t="shared" ca="1" si="158"/>
        <v>27627</v>
      </c>
      <c r="H315" s="40">
        <f t="shared" ca="1" si="159"/>
        <v>76847</v>
      </c>
      <c r="I315" s="41">
        <f t="shared" ca="1" si="160"/>
        <v>10973915</v>
      </c>
      <c r="J315" s="42"/>
      <c r="K315" s="43"/>
      <c r="L315" s="43"/>
      <c r="M315" s="44">
        <f t="shared" ca="1" si="191"/>
        <v>3756416</v>
      </c>
      <c r="N315" s="45">
        <f t="shared" ca="1" si="172"/>
        <v>14730331</v>
      </c>
      <c r="Q315" s="25">
        <f t="shared" ca="1" si="170"/>
        <v>27627</v>
      </c>
      <c r="R315" s="25">
        <f t="shared" ca="1" si="171"/>
        <v>76847</v>
      </c>
    </row>
    <row r="316" spans="2:18">
      <c r="B316" s="101"/>
      <c r="C316" s="36">
        <f t="shared" ca="1" si="167"/>
        <v>299</v>
      </c>
      <c r="D316" s="37">
        <f t="shared" ca="1" si="187"/>
        <v>0.03</v>
      </c>
      <c r="E316" s="38">
        <f t="shared" ca="1" si="155"/>
        <v>104474</v>
      </c>
      <c r="F316" s="39">
        <f t="shared" ca="1" si="157"/>
        <v>104474</v>
      </c>
      <c r="G316" s="40">
        <f t="shared" ca="1" si="158"/>
        <v>27435</v>
      </c>
      <c r="H316" s="40">
        <f t="shared" ca="1" si="159"/>
        <v>77039</v>
      </c>
      <c r="I316" s="41">
        <f t="shared" ca="1" si="160"/>
        <v>10896876</v>
      </c>
      <c r="J316" s="42"/>
      <c r="K316" s="43"/>
      <c r="L316" s="43"/>
      <c r="M316" s="44">
        <f t="shared" ca="1" si="191"/>
        <v>3756416</v>
      </c>
      <c r="N316" s="45">
        <f t="shared" ca="1" si="172"/>
        <v>14653292</v>
      </c>
      <c r="Q316" s="25">
        <f t="shared" ca="1" si="170"/>
        <v>27435</v>
      </c>
      <c r="R316" s="25">
        <f t="shared" ca="1" si="171"/>
        <v>77039</v>
      </c>
    </row>
    <row r="317" spans="2:18">
      <c r="B317" s="102"/>
      <c r="C317" s="49">
        <f t="shared" ca="1" si="167"/>
        <v>300</v>
      </c>
      <c r="D317" s="50">
        <f ca="1">IF(C317="","",VLOOKUP(C317/12,$H$6:$J$12,3,TRUE))</f>
        <v>0.03</v>
      </c>
      <c r="E317" s="51">
        <f t="shared" ca="1" si="155"/>
        <v>314327</v>
      </c>
      <c r="F317" s="52">
        <f ca="1">IF(C317="","",IF($E$8*12=C317,I316+G317,F316))</f>
        <v>104474</v>
      </c>
      <c r="G317" s="53">
        <f t="shared" ca="1" si="158"/>
        <v>27242</v>
      </c>
      <c r="H317" s="53">
        <f ca="1">IF(C317="","",IF($E$8*12=C317,I316,F317-G317))</f>
        <v>77232</v>
      </c>
      <c r="I317" s="54">
        <f t="shared" ca="1" si="160"/>
        <v>10819644</v>
      </c>
      <c r="J317" s="55">
        <f ca="1">IF(C317="","",IF($E$8*12=C317,M316+K317,J311))</f>
        <v>209853</v>
      </c>
      <c r="K317" s="56">
        <f ca="1">IF(C317="","",ROUND(M311*D317/2,0))</f>
        <v>56346</v>
      </c>
      <c r="L317" s="57">
        <f ca="1">IF(C317="","",IF($E$8*2=C317/6,M316,J317-K317))</f>
        <v>153507</v>
      </c>
      <c r="M317" s="58">
        <f ca="1">IF(C317="","",M311-L317)</f>
        <v>3602909</v>
      </c>
      <c r="N317" s="59">
        <f t="shared" ca="1" si="172"/>
        <v>14422553</v>
      </c>
      <c r="Q317" s="25">
        <f t="shared" ca="1" si="170"/>
        <v>83588</v>
      </c>
      <c r="R317" s="25">
        <f t="shared" ca="1" si="171"/>
        <v>230739</v>
      </c>
    </row>
    <row r="318" spans="2:18">
      <c r="B318" s="100" t="str">
        <f t="shared" ref="B318" ca="1" si="192">IF(C318="","",C329/12&amp;"年目")</f>
        <v>26年目</v>
      </c>
      <c r="C318" s="26">
        <f t="shared" ca="1" si="167"/>
        <v>301</v>
      </c>
      <c r="D318" s="27">
        <f t="shared" ref="D318:D328" ca="1" si="193">D319</f>
        <v>0.05</v>
      </c>
      <c r="E318" s="28">
        <f ca="1">IF(C318="","",F318+J318)</f>
        <v>114759</v>
      </c>
      <c r="F318" s="29">
        <f ca="1">IF(C318="","",ROUNDDOWN(-PMT(D318/12,$E$8*12-C317,I317),0))</f>
        <v>114759</v>
      </c>
      <c r="G318" s="30">
        <f ca="1">IF(C318="","",ROUND(I317*D318/12,0))</f>
        <v>45082</v>
      </c>
      <c r="H318" s="30">
        <f ca="1">IF(C318="","",F318-G318)</f>
        <v>69677</v>
      </c>
      <c r="I318" s="31">
        <f ca="1">IF(C318="","",I317-H318)</f>
        <v>10749967</v>
      </c>
      <c r="J318" s="32"/>
      <c r="K318" s="33"/>
      <c r="L318" s="33"/>
      <c r="M318" s="34">
        <f ca="1">IF(C318="","",M317)</f>
        <v>3602909</v>
      </c>
      <c r="N318" s="35">
        <f t="shared" ca="1" si="172"/>
        <v>14352876</v>
      </c>
      <c r="Q318" s="25">
        <f t="shared" ca="1" si="170"/>
        <v>45082</v>
      </c>
      <c r="R318" s="25">
        <f t="shared" ca="1" si="171"/>
        <v>69677</v>
      </c>
    </row>
    <row r="319" spans="2:18">
      <c r="B319" s="101"/>
      <c r="C319" s="36">
        <f t="shared" ca="1" si="167"/>
        <v>302</v>
      </c>
      <c r="D319" s="37">
        <f t="shared" ca="1" si="193"/>
        <v>0.05</v>
      </c>
      <c r="E319" s="38">
        <f t="shared" ref="E319:E377" ca="1" si="194">IF(C319="","",F319+J319)</f>
        <v>114759</v>
      </c>
      <c r="F319" s="39">
        <f ca="1">IF(C319="","",F318)</f>
        <v>114759</v>
      </c>
      <c r="G319" s="40">
        <f ca="1">IF(C319="","",ROUND(I318*D319/12,0))</f>
        <v>44792</v>
      </c>
      <c r="H319" s="40">
        <f ca="1">IF(C319="","",F319-G319)</f>
        <v>69967</v>
      </c>
      <c r="I319" s="41">
        <f ca="1">IF(C319="","",I318-H319)</f>
        <v>10680000</v>
      </c>
      <c r="J319" s="42"/>
      <c r="K319" s="43"/>
      <c r="L319" s="43"/>
      <c r="M319" s="44">
        <f t="shared" ref="M319:M322" ca="1" si="195">IF(C319="","",M318)</f>
        <v>3602909</v>
      </c>
      <c r="N319" s="45">
        <f t="shared" ca="1" si="172"/>
        <v>14282909</v>
      </c>
      <c r="Q319" s="25">
        <f t="shared" ca="1" si="170"/>
        <v>44792</v>
      </c>
      <c r="R319" s="25">
        <f t="shared" ca="1" si="171"/>
        <v>69967</v>
      </c>
    </row>
    <row r="320" spans="2:18">
      <c r="B320" s="101"/>
      <c r="C320" s="36">
        <f t="shared" ca="1" si="167"/>
        <v>303</v>
      </c>
      <c r="D320" s="37">
        <f t="shared" ca="1" si="193"/>
        <v>0.05</v>
      </c>
      <c r="E320" s="38">
        <f t="shared" ca="1" si="194"/>
        <v>114759</v>
      </c>
      <c r="F320" s="39">
        <f t="shared" ref="F320:F376" ca="1" si="196">IF(C320="","",F319)</f>
        <v>114759</v>
      </c>
      <c r="G320" s="40">
        <f t="shared" ref="G320:G377" ca="1" si="197">IF(C320="","",ROUND(I319*D320/12,0))</f>
        <v>44500</v>
      </c>
      <c r="H320" s="40">
        <f t="shared" ref="H320:H376" ca="1" si="198">IF(C320="","",F320-G320)</f>
        <v>70259</v>
      </c>
      <c r="I320" s="41">
        <f t="shared" ref="I320:I377" ca="1" si="199">IF(C320="","",I319-H320)</f>
        <v>10609741</v>
      </c>
      <c r="J320" s="42"/>
      <c r="K320" s="43"/>
      <c r="L320" s="43"/>
      <c r="M320" s="44">
        <f t="shared" ca="1" si="195"/>
        <v>3602909</v>
      </c>
      <c r="N320" s="45">
        <f t="shared" ca="1" si="172"/>
        <v>14212650</v>
      </c>
      <c r="Q320" s="25">
        <f t="shared" ca="1" si="170"/>
        <v>44500</v>
      </c>
      <c r="R320" s="25">
        <f t="shared" ca="1" si="171"/>
        <v>70259</v>
      </c>
    </row>
    <row r="321" spans="2:18">
      <c r="B321" s="101"/>
      <c r="C321" s="36">
        <f t="shared" ca="1" si="167"/>
        <v>304</v>
      </c>
      <c r="D321" s="37">
        <f t="shared" ca="1" si="193"/>
        <v>0.05</v>
      </c>
      <c r="E321" s="38">
        <f t="shared" ca="1" si="194"/>
        <v>114759</v>
      </c>
      <c r="F321" s="39">
        <f t="shared" ca="1" si="196"/>
        <v>114759</v>
      </c>
      <c r="G321" s="40">
        <f t="shared" ca="1" si="197"/>
        <v>44207</v>
      </c>
      <c r="H321" s="40">
        <f t="shared" ca="1" si="198"/>
        <v>70552</v>
      </c>
      <c r="I321" s="41">
        <f t="shared" ca="1" si="199"/>
        <v>10539189</v>
      </c>
      <c r="J321" s="42"/>
      <c r="K321" s="43"/>
      <c r="L321" s="43"/>
      <c r="M321" s="44">
        <f t="shared" ca="1" si="195"/>
        <v>3602909</v>
      </c>
      <c r="N321" s="45">
        <f t="shared" ca="1" si="172"/>
        <v>14142098</v>
      </c>
      <c r="Q321" s="25">
        <f t="shared" ca="1" si="170"/>
        <v>44207</v>
      </c>
      <c r="R321" s="25">
        <f t="shared" ca="1" si="171"/>
        <v>70552</v>
      </c>
    </row>
    <row r="322" spans="2:18">
      <c r="B322" s="101"/>
      <c r="C322" s="36">
        <f t="shared" ca="1" si="167"/>
        <v>305</v>
      </c>
      <c r="D322" s="37">
        <f t="shared" ca="1" si="193"/>
        <v>0.05</v>
      </c>
      <c r="E322" s="38">
        <f t="shared" ca="1" si="194"/>
        <v>114759</v>
      </c>
      <c r="F322" s="39">
        <f t="shared" ca="1" si="196"/>
        <v>114759</v>
      </c>
      <c r="G322" s="40">
        <f t="shared" ca="1" si="197"/>
        <v>43913</v>
      </c>
      <c r="H322" s="40">
        <f t="shared" ca="1" si="198"/>
        <v>70846</v>
      </c>
      <c r="I322" s="41">
        <f t="shared" ca="1" si="199"/>
        <v>10468343</v>
      </c>
      <c r="J322" s="42"/>
      <c r="K322" s="43"/>
      <c r="L322" s="43"/>
      <c r="M322" s="44">
        <f t="shared" ca="1" si="195"/>
        <v>3602909</v>
      </c>
      <c r="N322" s="45">
        <f t="shared" ca="1" si="172"/>
        <v>14071252</v>
      </c>
      <c r="Q322" s="25">
        <f t="shared" ca="1" si="170"/>
        <v>43913</v>
      </c>
      <c r="R322" s="25">
        <f t="shared" ca="1" si="171"/>
        <v>70846</v>
      </c>
    </row>
    <row r="323" spans="2:18">
      <c r="B323" s="101"/>
      <c r="C323" s="36">
        <f t="shared" ca="1" si="167"/>
        <v>306</v>
      </c>
      <c r="D323" s="37">
        <f t="shared" ca="1" si="193"/>
        <v>0.05</v>
      </c>
      <c r="E323" s="38">
        <f t="shared" ca="1" si="194"/>
        <v>345875</v>
      </c>
      <c r="F323" s="39">
        <f t="shared" ca="1" si="196"/>
        <v>114759</v>
      </c>
      <c r="G323" s="40">
        <f t="shared" ca="1" si="197"/>
        <v>43618</v>
      </c>
      <c r="H323" s="40">
        <f t="shared" ca="1" si="198"/>
        <v>71141</v>
      </c>
      <c r="I323" s="41">
        <f t="shared" ca="1" si="199"/>
        <v>10397202</v>
      </c>
      <c r="J323" s="46">
        <f ca="1">IF(C323="","",ROUNDDOWN(-PMT(D323/2,($E$8-C317/12)*2,M317),0))</f>
        <v>231116</v>
      </c>
      <c r="K323" s="47">
        <f t="shared" ref="K323" ca="1" si="200">IF(C323="","",ROUND(M317*D323/2,0))</f>
        <v>90073</v>
      </c>
      <c r="L323" s="48">
        <f t="shared" ref="L323" ca="1" si="201">IF(C323="","",J323-K323)</f>
        <v>141043</v>
      </c>
      <c r="M323" s="44">
        <f ca="1">IF(C323="","",M317-L323)</f>
        <v>3461866</v>
      </c>
      <c r="N323" s="45">
        <f t="shared" ca="1" si="172"/>
        <v>13859068</v>
      </c>
      <c r="Q323" s="25">
        <f t="shared" ca="1" si="170"/>
        <v>133691</v>
      </c>
      <c r="R323" s="25">
        <f t="shared" ca="1" si="171"/>
        <v>212184</v>
      </c>
    </row>
    <row r="324" spans="2:18">
      <c r="B324" s="101"/>
      <c r="C324" s="36">
        <f t="shared" ca="1" si="167"/>
        <v>307</v>
      </c>
      <c r="D324" s="37">
        <f t="shared" ca="1" si="193"/>
        <v>0.05</v>
      </c>
      <c r="E324" s="38">
        <f t="shared" ca="1" si="194"/>
        <v>114759</v>
      </c>
      <c r="F324" s="39">
        <f t="shared" ca="1" si="196"/>
        <v>114759</v>
      </c>
      <c r="G324" s="40">
        <f t="shared" ca="1" si="197"/>
        <v>43322</v>
      </c>
      <c r="H324" s="40">
        <f t="shared" ca="1" si="198"/>
        <v>71437</v>
      </c>
      <c r="I324" s="41">
        <f t="shared" ca="1" si="199"/>
        <v>10325765</v>
      </c>
      <c r="J324" s="42"/>
      <c r="K324" s="43"/>
      <c r="L324" s="43"/>
      <c r="M324" s="44">
        <f ca="1">IF(C324="","",M323)</f>
        <v>3461866</v>
      </c>
      <c r="N324" s="45">
        <f t="shared" ca="1" si="172"/>
        <v>13787631</v>
      </c>
      <c r="Q324" s="25">
        <f t="shared" ca="1" si="170"/>
        <v>43322</v>
      </c>
      <c r="R324" s="25">
        <f t="shared" ca="1" si="171"/>
        <v>71437</v>
      </c>
    </row>
    <row r="325" spans="2:18">
      <c r="B325" s="101"/>
      <c r="C325" s="36">
        <f t="shared" ca="1" si="167"/>
        <v>308</v>
      </c>
      <c r="D325" s="37">
        <f t="shared" ca="1" si="193"/>
        <v>0.05</v>
      </c>
      <c r="E325" s="38">
        <f t="shared" ca="1" si="194"/>
        <v>114759</v>
      </c>
      <c r="F325" s="39">
        <f t="shared" ca="1" si="196"/>
        <v>114759</v>
      </c>
      <c r="G325" s="40">
        <f t="shared" ca="1" si="197"/>
        <v>43024</v>
      </c>
      <c r="H325" s="40">
        <f t="shared" ca="1" si="198"/>
        <v>71735</v>
      </c>
      <c r="I325" s="41">
        <f t="shared" ca="1" si="199"/>
        <v>10254030</v>
      </c>
      <c r="J325" s="42"/>
      <c r="K325" s="43"/>
      <c r="L325" s="43"/>
      <c r="M325" s="44">
        <f t="shared" ref="M325:M328" ca="1" si="202">IF(C325="","",M324)</f>
        <v>3461866</v>
      </c>
      <c r="N325" s="45">
        <f t="shared" ca="1" si="172"/>
        <v>13715896</v>
      </c>
      <c r="Q325" s="25">
        <f t="shared" ca="1" si="170"/>
        <v>43024</v>
      </c>
      <c r="R325" s="25">
        <f t="shared" ca="1" si="171"/>
        <v>71735</v>
      </c>
    </row>
    <row r="326" spans="2:18">
      <c r="B326" s="101"/>
      <c r="C326" s="36">
        <f t="shared" ca="1" si="167"/>
        <v>309</v>
      </c>
      <c r="D326" s="37">
        <f t="shared" ca="1" si="193"/>
        <v>0.05</v>
      </c>
      <c r="E326" s="38">
        <f t="shared" ca="1" si="194"/>
        <v>114759</v>
      </c>
      <c r="F326" s="39">
        <f t="shared" ca="1" si="196"/>
        <v>114759</v>
      </c>
      <c r="G326" s="40">
        <f t="shared" ca="1" si="197"/>
        <v>42725</v>
      </c>
      <c r="H326" s="40">
        <f t="shared" ca="1" si="198"/>
        <v>72034</v>
      </c>
      <c r="I326" s="41">
        <f t="shared" ca="1" si="199"/>
        <v>10181996</v>
      </c>
      <c r="J326" s="42"/>
      <c r="K326" s="43"/>
      <c r="L326" s="43"/>
      <c r="M326" s="44">
        <f t="shared" ca="1" si="202"/>
        <v>3461866</v>
      </c>
      <c r="N326" s="45">
        <f t="shared" ca="1" si="172"/>
        <v>13643862</v>
      </c>
      <c r="Q326" s="25">
        <f t="shared" ca="1" si="170"/>
        <v>42725</v>
      </c>
      <c r="R326" s="25">
        <f t="shared" ca="1" si="171"/>
        <v>72034</v>
      </c>
    </row>
    <row r="327" spans="2:18">
      <c r="B327" s="101"/>
      <c r="C327" s="36">
        <f t="shared" ca="1" si="167"/>
        <v>310</v>
      </c>
      <c r="D327" s="37">
        <f t="shared" ca="1" si="193"/>
        <v>0.05</v>
      </c>
      <c r="E327" s="38">
        <f t="shared" ca="1" si="194"/>
        <v>114759</v>
      </c>
      <c r="F327" s="39">
        <f t="shared" ca="1" si="196"/>
        <v>114759</v>
      </c>
      <c r="G327" s="40">
        <f t="shared" ca="1" si="197"/>
        <v>42425</v>
      </c>
      <c r="H327" s="40">
        <f t="shared" ca="1" si="198"/>
        <v>72334</v>
      </c>
      <c r="I327" s="41">
        <f t="shared" ca="1" si="199"/>
        <v>10109662</v>
      </c>
      <c r="J327" s="42"/>
      <c r="K327" s="43"/>
      <c r="L327" s="43"/>
      <c r="M327" s="44">
        <f t="shared" ca="1" si="202"/>
        <v>3461866</v>
      </c>
      <c r="N327" s="45">
        <f t="shared" ca="1" si="172"/>
        <v>13571528</v>
      </c>
      <c r="Q327" s="25">
        <f t="shared" ca="1" si="170"/>
        <v>42425</v>
      </c>
      <c r="R327" s="25">
        <f t="shared" ca="1" si="171"/>
        <v>72334</v>
      </c>
    </row>
    <row r="328" spans="2:18">
      <c r="B328" s="101"/>
      <c r="C328" s="36">
        <f t="shared" ca="1" si="167"/>
        <v>311</v>
      </c>
      <c r="D328" s="37">
        <f t="shared" ca="1" si="193"/>
        <v>0.05</v>
      </c>
      <c r="E328" s="38">
        <f t="shared" ca="1" si="194"/>
        <v>114759</v>
      </c>
      <c r="F328" s="39">
        <f t="shared" ca="1" si="196"/>
        <v>114759</v>
      </c>
      <c r="G328" s="40">
        <f t="shared" ca="1" si="197"/>
        <v>42124</v>
      </c>
      <c r="H328" s="40">
        <f t="shared" ca="1" si="198"/>
        <v>72635</v>
      </c>
      <c r="I328" s="41">
        <f t="shared" ca="1" si="199"/>
        <v>10037027</v>
      </c>
      <c r="J328" s="42"/>
      <c r="K328" s="43"/>
      <c r="L328" s="43"/>
      <c r="M328" s="44">
        <f t="shared" ca="1" si="202"/>
        <v>3461866</v>
      </c>
      <c r="N328" s="45">
        <f t="shared" ca="1" si="172"/>
        <v>13498893</v>
      </c>
      <c r="Q328" s="25">
        <f t="shared" ca="1" si="170"/>
        <v>42124</v>
      </c>
      <c r="R328" s="25">
        <f t="shared" ca="1" si="171"/>
        <v>72635</v>
      </c>
    </row>
    <row r="329" spans="2:18">
      <c r="B329" s="102"/>
      <c r="C329" s="49">
        <f t="shared" ca="1" si="167"/>
        <v>312</v>
      </c>
      <c r="D329" s="50">
        <f ca="1">IF(C329="","",VLOOKUP(C329/12,$H$6:$J$12,3,TRUE))</f>
        <v>0.05</v>
      </c>
      <c r="E329" s="51">
        <f t="shared" ca="1" si="194"/>
        <v>345875</v>
      </c>
      <c r="F329" s="52">
        <f ca="1">IF(C329="","",IF($E$8*12=C329,I328+G329,F328))</f>
        <v>114759</v>
      </c>
      <c r="G329" s="53">
        <f t="shared" ca="1" si="197"/>
        <v>41821</v>
      </c>
      <c r="H329" s="53">
        <f ca="1">IF(C329="","",IF($E$8*12=C329,I328,F329-G329))</f>
        <v>72938</v>
      </c>
      <c r="I329" s="54">
        <f t="shared" ca="1" si="199"/>
        <v>9964089</v>
      </c>
      <c r="J329" s="55">
        <f ca="1">IF(C329="","",IF($E$8*12=C329,M328+K329,J323))</f>
        <v>231116</v>
      </c>
      <c r="K329" s="56">
        <f ca="1">IF(C329="","",ROUND(M323*D329/2,0))</f>
        <v>86547</v>
      </c>
      <c r="L329" s="57">
        <f ca="1">IF(C329="","",IF($E$8*2=C329/6,M328,J329-K329))</f>
        <v>144569</v>
      </c>
      <c r="M329" s="58">
        <f ca="1">IF(C329="","",M323-L329)</f>
        <v>3317297</v>
      </c>
      <c r="N329" s="59">
        <f t="shared" ca="1" si="172"/>
        <v>13281386</v>
      </c>
      <c r="Q329" s="25">
        <f t="shared" ca="1" si="170"/>
        <v>128368</v>
      </c>
      <c r="R329" s="25">
        <f t="shared" ca="1" si="171"/>
        <v>217507</v>
      </c>
    </row>
    <row r="330" spans="2:18">
      <c r="B330" s="100" t="str">
        <f t="shared" ref="B330" ca="1" si="203">IF(C330="","",C341/12&amp;"年目")</f>
        <v>27年目</v>
      </c>
      <c r="C330" s="26">
        <f t="shared" ca="1" si="167"/>
        <v>313</v>
      </c>
      <c r="D330" s="27">
        <f t="shared" ref="D330:D340" ca="1" si="204">D331</f>
        <v>0.05</v>
      </c>
      <c r="E330" s="28">
        <f t="shared" ca="1" si="194"/>
        <v>114759</v>
      </c>
      <c r="F330" s="29">
        <f t="shared" ca="1" si="196"/>
        <v>114759</v>
      </c>
      <c r="G330" s="30">
        <f t="shared" ca="1" si="197"/>
        <v>41517</v>
      </c>
      <c r="H330" s="30">
        <f t="shared" ca="1" si="198"/>
        <v>73242</v>
      </c>
      <c r="I330" s="31">
        <f t="shared" ca="1" si="199"/>
        <v>9890847</v>
      </c>
      <c r="J330" s="32"/>
      <c r="K330" s="33"/>
      <c r="L330" s="33"/>
      <c r="M330" s="34">
        <f ca="1">IF(C330="","",M329)</f>
        <v>3317297</v>
      </c>
      <c r="N330" s="35">
        <f t="shared" ca="1" si="172"/>
        <v>13208144</v>
      </c>
      <c r="Q330" s="25">
        <f t="shared" ca="1" si="170"/>
        <v>41517</v>
      </c>
      <c r="R330" s="25">
        <f t="shared" ca="1" si="171"/>
        <v>73242</v>
      </c>
    </row>
    <row r="331" spans="2:18">
      <c r="B331" s="101"/>
      <c r="C331" s="36">
        <f t="shared" ca="1" si="167"/>
        <v>314</v>
      </c>
      <c r="D331" s="37">
        <f t="shared" ca="1" si="204"/>
        <v>0.05</v>
      </c>
      <c r="E331" s="38">
        <f t="shared" ca="1" si="194"/>
        <v>114759</v>
      </c>
      <c r="F331" s="39">
        <f t="shared" ca="1" si="196"/>
        <v>114759</v>
      </c>
      <c r="G331" s="40">
        <f t="shared" ca="1" si="197"/>
        <v>41212</v>
      </c>
      <c r="H331" s="40">
        <f t="shared" ca="1" si="198"/>
        <v>73547</v>
      </c>
      <c r="I331" s="41">
        <f t="shared" ca="1" si="199"/>
        <v>9817300</v>
      </c>
      <c r="J331" s="42"/>
      <c r="K331" s="43"/>
      <c r="L331" s="43"/>
      <c r="M331" s="44">
        <f t="shared" ref="M331:M334" ca="1" si="205">IF(C331="","",M330)</f>
        <v>3317297</v>
      </c>
      <c r="N331" s="45">
        <f t="shared" ca="1" si="172"/>
        <v>13134597</v>
      </c>
      <c r="Q331" s="25">
        <f t="shared" ca="1" si="170"/>
        <v>41212</v>
      </c>
      <c r="R331" s="25">
        <f t="shared" ca="1" si="171"/>
        <v>73547</v>
      </c>
    </row>
    <row r="332" spans="2:18">
      <c r="B332" s="101"/>
      <c r="C332" s="36">
        <f t="shared" ca="1" si="167"/>
        <v>315</v>
      </c>
      <c r="D332" s="37">
        <f t="shared" ca="1" si="204"/>
        <v>0.05</v>
      </c>
      <c r="E332" s="38">
        <f t="shared" ca="1" si="194"/>
        <v>114759</v>
      </c>
      <c r="F332" s="39">
        <f t="shared" ca="1" si="196"/>
        <v>114759</v>
      </c>
      <c r="G332" s="40">
        <f t="shared" ca="1" si="197"/>
        <v>40905</v>
      </c>
      <c r="H332" s="40">
        <f t="shared" ca="1" si="198"/>
        <v>73854</v>
      </c>
      <c r="I332" s="41">
        <f t="shared" ca="1" si="199"/>
        <v>9743446</v>
      </c>
      <c r="J332" s="42"/>
      <c r="K332" s="43"/>
      <c r="L332" s="43"/>
      <c r="M332" s="44">
        <f t="shared" ca="1" si="205"/>
        <v>3317297</v>
      </c>
      <c r="N332" s="45">
        <f t="shared" ca="1" si="172"/>
        <v>13060743</v>
      </c>
      <c r="Q332" s="25">
        <f t="shared" ca="1" si="170"/>
        <v>40905</v>
      </c>
      <c r="R332" s="25">
        <f t="shared" ca="1" si="171"/>
        <v>73854</v>
      </c>
    </row>
    <row r="333" spans="2:18">
      <c r="B333" s="101"/>
      <c r="C333" s="36">
        <f t="shared" ca="1" si="167"/>
        <v>316</v>
      </c>
      <c r="D333" s="37">
        <f t="shared" ca="1" si="204"/>
        <v>0.05</v>
      </c>
      <c r="E333" s="38">
        <f t="shared" ca="1" si="194"/>
        <v>114759</v>
      </c>
      <c r="F333" s="39">
        <f t="shared" ca="1" si="196"/>
        <v>114759</v>
      </c>
      <c r="G333" s="40">
        <f t="shared" ca="1" si="197"/>
        <v>40598</v>
      </c>
      <c r="H333" s="40">
        <f t="shared" ca="1" si="198"/>
        <v>74161</v>
      </c>
      <c r="I333" s="41">
        <f t="shared" ca="1" si="199"/>
        <v>9669285</v>
      </c>
      <c r="J333" s="42"/>
      <c r="K333" s="43"/>
      <c r="L333" s="43"/>
      <c r="M333" s="44">
        <f t="shared" ca="1" si="205"/>
        <v>3317297</v>
      </c>
      <c r="N333" s="45">
        <f t="shared" ca="1" si="172"/>
        <v>12986582</v>
      </c>
      <c r="Q333" s="25">
        <f t="shared" ca="1" si="170"/>
        <v>40598</v>
      </c>
      <c r="R333" s="25">
        <f t="shared" ca="1" si="171"/>
        <v>74161</v>
      </c>
    </row>
    <row r="334" spans="2:18">
      <c r="B334" s="101"/>
      <c r="C334" s="36">
        <f t="shared" ca="1" si="167"/>
        <v>317</v>
      </c>
      <c r="D334" s="37">
        <f t="shared" ca="1" si="204"/>
        <v>0.05</v>
      </c>
      <c r="E334" s="38">
        <f t="shared" ca="1" si="194"/>
        <v>114759</v>
      </c>
      <c r="F334" s="39">
        <f t="shared" ca="1" si="196"/>
        <v>114759</v>
      </c>
      <c r="G334" s="40">
        <f t="shared" ca="1" si="197"/>
        <v>40289</v>
      </c>
      <c r="H334" s="40">
        <f t="shared" ca="1" si="198"/>
        <v>74470</v>
      </c>
      <c r="I334" s="41">
        <f t="shared" ca="1" si="199"/>
        <v>9594815</v>
      </c>
      <c r="J334" s="42"/>
      <c r="K334" s="43"/>
      <c r="L334" s="43"/>
      <c r="M334" s="44">
        <f t="shared" ca="1" si="205"/>
        <v>3317297</v>
      </c>
      <c r="N334" s="45">
        <f t="shared" ca="1" si="172"/>
        <v>12912112</v>
      </c>
      <c r="Q334" s="25">
        <f t="shared" ca="1" si="170"/>
        <v>40289</v>
      </c>
      <c r="R334" s="25">
        <f t="shared" ca="1" si="171"/>
        <v>74470</v>
      </c>
    </row>
    <row r="335" spans="2:18">
      <c r="B335" s="101"/>
      <c r="C335" s="36">
        <f t="shared" ca="1" si="167"/>
        <v>318</v>
      </c>
      <c r="D335" s="37">
        <f t="shared" ca="1" si="204"/>
        <v>0.05</v>
      </c>
      <c r="E335" s="38">
        <f t="shared" ca="1" si="194"/>
        <v>345875</v>
      </c>
      <c r="F335" s="39">
        <f t="shared" ca="1" si="196"/>
        <v>114759</v>
      </c>
      <c r="G335" s="40">
        <f t="shared" ca="1" si="197"/>
        <v>39978</v>
      </c>
      <c r="H335" s="40">
        <f t="shared" ca="1" si="198"/>
        <v>74781</v>
      </c>
      <c r="I335" s="41">
        <f t="shared" ca="1" si="199"/>
        <v>9520034</v>
      </c>
      <c r="J335" s="46">
        <f ca="1">IF(C335="","",J329)</f>
        <v>231116</v>
      </c>
      <c r="K335" s="47">
        <f t="shared" ref="K335" ca="1" si="206">IF(C335="","",ROUND(M329*D335/2,0))</f>
        <v>82932</v>
      </c>
      <c r="L335" s="48">
        <f t="shared" ref="L335" ca="1" si="207">IF(C335="","",J335-K335)</f>
        <v>148184</v>
      </c>
      <c r="M335" s="44">
        <f ca="1">IF(C335="","",M329-L335)</f>
        <v>3169113</v>
      </c>
      <c r="N335" s="45">
        <f t="shared" ca="1" si="172"/>
        <v>12689147</v>
      </c>
      <c r="Q335" s="25">
        <f t="shared" ca="1" si="170"/>
        <v>122910</v>
      </c>
      <c r="R335" s="25">
        <f t="shared" ca="1" si="171"/>
        <v>222965</v>
      </c>
    </row>
    <row r="336" spans="2:18">
      <c r="B336" s="101"/>
      <c r="C336" s="36">
        <f t="shared" ca="1" si="167"/>
        <v>319</v>
      </c>
      <c r="D336" s="37">
        <f t="shared" ca="1" si="204"/>
        <v>0.05</v>
      </c>
      <c r="E336" s="38">
        <f t="shared" ca="1" si="194"/>
        <v>114759</v>
      </c>
      <c r="F336" s="39">
        <f t="shared" ca="1" si="196"/>
        <v>114759</v>
      </c>
      <c r="G336" s="40">
        <f t="shared" ca="1" si="197"/>
        <v>39667</v>
      </c>
      <c r="H336" s="40">
        <f t="shared" ca="1" si="198"/>
        <v>75092</v>
      </c>
      <c r="I336" s="41">
        <f t="shared" ca="1" si="199"/>
        <v>9444942</v>
      </c>
      <c r="J336" s="42"/>
      <c r="K336" s="43"/>
      <c r="L336" s="43"/>
      <c r="M336" s="44">
        <f ca="1">IF(C336="","",M335)</f>
        <v>3169113</v>
      </c>
      <c r="N336" s="45">
        <f t="shared" ca="1" si="172"/>
        <v>12614055</v>
      </c>
      <c r="Q336" s="25">
        <f t="shared" ca="1" si="170"/>
        <v>39667</v>
      </c>
      <c r="R336" s="25">
        <f t="shared" ca="1" si="171"/>
        <v>75092</v>
      </c>
    </row>
    <row r="337" spans="2:18">
      <c r="B337" s="101"/>
      <c r="C337" s="36">
        <f t="shared" ca="1" si="167"/>
        <v>320</v>
      </c>
      <c r="D337" s="37">
        <f t="shared" ca="1" si="204"/>
        <v>0.05</v>
      </c>
      <c r="E337" s="38">
        <f t="shared" ca="1" si="194"/>
        <v>114759</v>
      </c>
      <c r="F337" s="39">
        <f t="shared" ca="1" si="196"/>
        <v>114759</v>
      </c>
      <c r="G337" s="40">
        <f t="shared" ca="1" si="197"/>
        <v>39354</v>
      </c>
      <c r="H337" s="40">
        <f t="shared" ca="1" si="198"/>
        <v>75405</v>
      </c>
      <c r="I337" s="41">
        <f t="shared" ca="1" si="199"/>
        <v>9369537</v>
      </c>
      <c r="J337" s="42"/>
      <c r="K337" s="43"/>
      <c r="L337" s="43"/>
      <c r="M337" s="44">
        <f t="shared" ref="M337:M340" ca="1" si="208">IF(C337="","",M336)</f>
        <v>3169113</v>
      </c>
      <c r="N337" s="45">
        <f t="shared" ca="1" si="172"/>
        <v>12538650</v>
      </c>
      <c r="Q337" s="25">
        <f t="shared" ca="1" si="170"/>
        <v>39354</v>
      </c>
      <c r="R337" s="25">
        <f t="shared" ca="1" si="171"/>
        <v>75405</v>
      </c>
    </row>
    <row r="338" spans="2:18">
      <c r="B338" s="101"/>
      <c r="C338" s="36">
        <f t="shared" ca="1" si="167"/>
        <v>321</v>
      </c>
      <c r="D338" s="37">
        <f t="shared" ca="1" si="204"/>
        <v>0.05</v>
      </c>
      <c r="E338" s="38">
        <f t="shared" ca="1" si="194"/>
        <v>114759</v>
      </c>
      <c r="F338" s="39">
        <f t="shared" ca="1" si="196"/>
        <v>114759</v>
      </c>
      <c r="G338" s="40">
        <f t="shared" ca="1" si="197"/>
        <v>39040</v>
      </c>
      <c r="H338" s="40">
        <f t="shared" ca="1" si="198"/>
        <v>75719</v>
      </c>
      <c r="I338" s="41">
        <f t="shared" ca="1" si="199"/>
        <v>9293818</v>
      </c>
      <c r="J338" s="42"/>
      <c r="K338" s="43"/>
      <c r="L338" s="43"/>
      <c r="M338" s="44">
        <f t="shared" ca="1" si="208"/>
        <v>3169113</v>
      </c>
      <c r="N338" s="45">
        <f t="shared" ca="1" si="172"/>
        <v>12462931</v>
      </c>
      <c r="Q338" s="25">
        <f t="shared" ca="1" si="170"/>
        <v>39040</v>
      </c>
      <c r="R338" s="25">
        <f t="shared" ca="1" si="171"/>
        <v>75719</v>
      </c>
    </row>
    <row r="339" spans="2:18">
      <c r="B339" s="101"/>
      <c r="C339" s="36">
        <f t="shared" ref="C339:C402" ca="1" si="209">IF(C338="","",IF($E$8*12&lt;C338+1,"",C338+1))</f>
        <v>322</v>
      </c>
      <c r="D339" s="37">
        <f t="shared" ca="1" si="204"/>
        <v>0.05</v>
      </c>
      <c r="E339" s="38">
        <f t="shared" ca="1" si="194"/>
        <v>114759</v>
      </c>
      <c r="F339" s="39">
        <f t="shared" ca="1" si="196"/>
        <v>114759</v>
      </c>
      <c r="G339" s="40">
        <f t="shared" ca="1" si="197"/>
        <v>38724</v>
      </c>
      <c r="H339" s="40">
        <f t="shared" ca="1" si="198"/>
        <v>76035</v>
      </c>
      <c r="I339" s="41">
        <f t="shared" ca="1" si="199"/>
        <v>9217783</v>
      </c>
      <c r="J339" s="42"/>
      <c r="K339" s="43"/>
      <c r="L339" s="43"/>
      <c r="M339" s="44">
        <f t="shared" ca="1" si="208"/>
        <v>3169113</v>
      </c>
      <c r="N339" s="45">
        <f t="shared" ca="1" si="172"/>
        <v>12386896</v>
      </c>
      <c r="Q339" s="25">
        <f t="shared" ref="Q339:Q402" ca="1" si="210">IF(C339="","",G339+K339)</f>
        <v>38724</v>
      </c>
      <c r="R339" s="25">
        <f t="shared" ref="R339:R402" ca="1" si="211">IF(C339="","",H339+L339)</f>
        <v>76035</v>
      </c>
    </row>
    <row r="340" spans="2:18">
      <c r="B340" s="101"/>
      <c r="C340" s="36">
        <f t="shared" ca="1" si="209"/>
        <v>323</v>
      </c>
      <c r="D340" s="37">
        <f t="shared" ca="1" si="204"/>
        <v>0.05</v>
      </c>
      <c r="E340" s="38">
        <f t="shared" ca="1" si="194"/>
        <v>114759</v>
      </c>
      <c r="F340" s="39">
        <f t="shared" ca="1" si="196"/>
        <v>114759</v>
      </c>
      <c r="G340" s="40">
        <f t="shared" ca="1" si="197"/>
        <v>38407</v>
      </c>
      <c r="H340" s="40">
        <f t="shared" ca="1" si="198"/>
        <v>76352</v>
      </c>
      <c r="I340" s="41">
        <f t="shared" ca="1" si="199"/>
        <v>9141431</v>
      </c>
      <c r="J340" s="42"/>
      <c r="K340" s="43"/>
      <c r="L340" s="43"/>
      <c r="M340" s="44">
        <f t="shared" ca="1" si="208"/>
        <v>3169113</v>
      </c>
      <c r="N340" s="45">
        <f t="shared" ref="N340:N403" ca="1" si="212">IF(C340="","",I340+M340)</f>
        <v>12310544</v>
      </c>
      <c r="Q340" s="25">
        <f t="shared" ca="1" si="210"/>
        <v>38407</v>
      </c>
      <c r="R340" s="25">
        <f t="shared" ca="1" si="211"/>
        <v>76352</v>
      </c>
    </row>
    <row r="341" spans="2:18">
      <c r="B341" s="102"/>
      <c r="C341" s="49">
        <f t="shared" ca="1" si="209"/>
        <v>324</v>
      </c>
      <c r="D341" s="50">
        <f ca="1">IF(C341="","",VLOOKUP(C341/12,$H$6:$J$12,3,TRUE))</f>
        <v>0.05</v>
      </c>
      <c r="E341" s="51">
        <f t="shared" ca="1" si="194"/>
        <v>345875</v>
      </c>
      <c r="F341" s="52">
        <f ca="1">IF(C341="","",IF($E$8*12=C341,I340+G341,F340))</f>
        <v>114759</v>
      </c>
      <c r="G341" s="53">
        <f t="shared" ca="1" si="197"/>
        <v>38089</v>
      </c>
      <c r="H341" s="53">
        <f ca="1">IF(C341="","",IF($E$8*12=C341,I340,F341-G341))</f>
        <v>76670</v>
      </c>
      <c r="I341" s="54">
        <f t="shared" ca="1" si="199"/>
        <v>9064761</v>
      </c>
      <c r="J341" s="55">
        <f ca="1">IF(C341="","",IF($E$8*12=C341,M340+K341,J335))</f>
        <v>231116</v>
      </c>
      <c r="K341" s="56">
        <f ca="1">IF(C341="","",ROUND(M335*D341/2,0))</f>
        <v>79228</v>
      </c>
      <c r="L341" s="57">
        <f ca="1">IF(C341="","",IF($E$8*2=C341/6,M340,J341-K341))</f>
        <v>151888</v>
      </c>
      <c r="M341" s="58">
        <f ca="1">IF(C341="","",M335-L341)</f>
        <v>3017225</v>
      </c>
      <c r="N341" s="59">
        <f t="shared" ca="1" si="212"/>
        <v>12081986</v>
      </c>
      <c r="Q341" s="25">
        <f t="shared" ca="1" si="210"/>
        <v>117317</v>
      </c>
      <c r="R341" s="25">
        <f t="shared" ca="1" si="211"/>
        <v>228558</v>
      </c>
    </row>
    <row r="342" spans="2:18">
      <c r="B342" s="100" t="str">
        <f t="shared" ref="B342" ca="1" si="213">IF(C342="","",C353/12&amp;"年目")</f>
        <v>28年目</v>
      </c>
      <c r="C342" s="26">
        <f t="shared" ca="1" si="209"/>
        <v>325</v>
      </c>
      <c r="D342" s="27">
        <f t="shared" ref="D342:D352" ca="1" si="214">D343</f>
        <v>0.05</v>
      </c>
      <c r="E342" s="28">
        <f t="shared" ca="1" si="194"/>
        <v>114759</v>
      </c>
      <c r="F342" s="29">
        <f t="shared" ca="1" si="196"/>
        <v>114759</v>
      </c>
      <c r="G342" s="30">
        <f t="shared" ca="1" si="197"/>
        <v>37770</v>
      </c>
      <c r="H342" s="30">
        <f t="shared" ca="1" si="198"/>
        <v>76989</v>
      </c>
      <c r="I342" s="31">
        <f t="shared" ca="1" si="199"/>
        <v>8987772</v>
      </c>
      <c r="J342" s="32"/>
      <c r="K342" s="33"/>
      <c r="L342" s="33"/>
      <c r="M342" s="34">
        <f ca="1">IF(C342="","",M341)</f>
        <v>3017225</v>
      </c>
      <c r="N342" s="35">
        <f t="shared" ca="1" si="212"/>
        <v>12004997</v>
      </c>
      <c r="Q342" s="25">
        <f t="shared" ca="1" si="210"/>
        <v>37770</v>
      </c>
      <c r="R342" s="25">
        <f t="shared" ca="1" si="211"/>
        <v>76989</v>
      </c>
    </row>
    <row r="343" spans="2:18">
      <c r="B343" s="101"/>
      <c r="C343" s="36">
        <f t="shared" ca="1" si="209"/>
        <v>326</v>
      </c>
      <c r="D343" s="37">
        <f t="shared" ca="1" si="214"/>
        <v>0.05</v>
      </c>
      <c r="E343" s="38">
        <f t="shared" ca="1" si="194"/>
        <v>114759</v>
      </c>
      <c r="F343" s="39">
        <f t="shared" ca="1" si="196"/>
        <v>114759</v>
      </c>
      <c r="G343" s="40">
        <f t="shared" ca="1" si="197"/>
        <v>37449</v>
      </c>
      <c r="H343" s="40">
        <f t="shared" ca="1" si="198"/>
        <v>77310</v>
      </c>
      <c r="I343" s="41">
        <f t="shared" ca="1" si="199"/>
        <v>8910462</v>
      </c>
      <c r="J343" s="42"/>
      <c r="K343" s="43"/>
      <c r="L343" s="43"/>
      <c r="M343" s="44">
        <f t="shared" ref="M343:M346" ca="1" si="215">IF(C343="","",M342)</f>
        <v>3017225</v>
      </c>
      <c r="N343" s="45">
        <f t="shared" ca="1" si="212"/>
        <v>11927687</v>
      </c>
      <c r="Q343" s="25">
        <f t="shared" ca="1" si="210"/>
        <v>37449</v>
      </c>
      <c r="R343" s="25">
        <f t="shared" ca="1" si="211"/>
        <v>77310</v>
      </c>
    </row>
    <row r="344" spans="2:18">
      <c r="B344" s="101"/>
      <c r="C344" s="36">
        <f t="shared" ca="1" si="209"/>
        <v>327</v>
      </c>
      <c r="D344" s="37">
        <f t="shared" ca="1" si="214"/>
        <v>0.05</v>
      </c>
      <c r="E344" s="38">
        <f t="shared" ca="1" si="194"/>
        <v>114759</v>
      </c>
      <c r="F344" s="39">
        <f t="shared" ca="1" si="196"/>
        <v>114759</v>
      </c>
      <c r="G344" s="40">
        <f t="shared" ca="1" si="197"/>
        <v>37127</v>
      </c>
      <c r="H344" s="40">
        <f t="shared" ca="1" si="198"/>
        <v>77632</v>
      </c>
      <c r="I344" s="41">
        <f t="shared" ca="1" si="199"/>
        <v>8832830</v>
      </c>
      <c r="J344" s="42"/>
      <c r="K344" s="43"/>
      <c r="L344" s="43"/>
      <c r="M344" s="44">
        <f t="shared" ca="1" si="215"/>
        <v>3017225</v>
      </c>
      <c r="N344" s="45">
        <f t="shared" ca="1" si="212"/>
        <v>11850055</v>
      </c>
      <c r="Q344" s="25">
        <f t="shared" ca="1" si="210"/>
        <v>37127</v>
      </c>
      <c r="R344" s="25">
        <f t="shared" ca="1" si="211"/>
        <v>77632</v>
      </c>
    </row>
    <row r="345" spans="2:18">
      <c r="B345" s="101"/>
      <c r="C345" s="36">
        <f t="shared" ca="1" si="209"/>
        <v>328</v>
      </c>
      <c r="D345" s="37">
        <f t="shared" ca="1" si="214"/>
        <v>0.05</v>
      </c>
      <c r="E345" s="38">
        <f t="shared" ca="1" si="194"/>
        <v>114759</v>
      </c>
      <c r="F345" s="39">
        <f t="shared" ca="1" si="196"/>
        <v>114759</v>
      </c>
      <c r="G345" s="40">
        <f t="shared" ca="1" si="197"/>
        <v>36803</v>
      </c>
      <c r="H345" s="40">
        <f t="shared" ca="1" si="198"/>
        <v>77956</v>
      </c>
      <c r="I345" s="41">
        <f t="shared" ca="1" si="199"/>
        <v>8754874</v>
      </c>
      <c r="J345" s="42"/>
      <c r="K345" s="43"/>
      <c r="L345" s="43"/>
      <c r="M345" s="44">
        <f t="shared" ca="1" si="215"/>
        <v>3017225</v>
      </c>
      <c r="N345" s="45">
        <f t="shared" ca="1" si="212"/>
        <v>11772099</v>
      </c>
      <c r="Q345" s="25">
        <f t="shared" ca="1" si="210"/>
        <v>36803</v>
      </c>
      <c r="R345" s="25">
        <f t="shared" ca="1" si="211"/>
        <v>77956</v>
      </c>
    </row>
    <row r="346" spans="2:18">
      <c r="B346" s="101"/>
      <c r="C346" s="36">
        <f t="shared" ca="1" si="209"/>
        <v>329</v>
      </c>
      <c r="D346" s="37">
        <f t="shared" ca="1" si="214"/>
        <v>0.05</v>
      </c>
      <c r="E346" s="38">
        <f t="shared" ca="1" si="194"/>
        <v>114759</v>
      </c>
      <c r="F346" s="39">
        <f t="shared" ca="1" si="196"/>
        <v>114759</v>
      </c>
      <c r="G346" s="40">
        <f t="shared" ca="1" si="197"/>
        <v>36479</v>
      </c>
      <c r="H346" s="40">
        <f t="shared" ca="1" si="198"/>
        <v>78280</v>
      </c>
      <c r="I346" s="41">
        <f t="shared" ca="1" si="199"/>
        <v>8676594</v>
      </c>
      <c r="J346" s="42"/>
      <c r="K346" s="43"/>
      <c r="L346" s="43"/>
      <c r="M346" s="44">
        <f t="shared" ca="1" si="215"/>
        <v>3017225</v>
      </c>
      <c r="N346" s="45">
        <f t="shared" ca="1" si="212"/>
        <v>11693819</v>
      </c>
      <c r="Q346" s="25">
        <f t="shared" ca="1" si="210"/>
        <v>36479</v>
      </c>
      <c r="R346" s="25">
        <f t="shared" ca="1" si="211"/>
        <v>78280</v>
      </c>
    </row>
    <row r="347" spans="2:18">
      <c r="B347" s="101"/>
      <c r="C347" s="36">
        <f t="shared" ca="1" si="209"/>
        <v>330</v>
      </c>
      <c r="D347" s="37">
        <f t="shared" ca="1" si="214"/>
        <v>0.05</v>
      </c>
      <c r="E347" s="38">
        <f t="shared" ca="1" si="194"/>
        <v>345875</v>
      </c>
      <c r="F347" s="39">
        <f t="shared" ca="1" si="196"/>
        <v>114759</v>
      </c>
      <c r="G347" s="40">
        <f t="shared" ca="1" si="197"/>
        <v>36152</v>
      </c>
      <c r="H347" s="40">
        <f t="shared" ca="1" si="198"/>
        <v>78607</v>
      </c>
      <c r="I347" s="41">
        <f t="shared" ca="1" si="199"/>
        <v>8597987</v>
      </c>
      <c r="J347" s="46">
        <f ca="1">IF(C347="","",J341)</f>
        <v>231116</v>
      </c>
      <c r="K347" s="47">
        <f t="shared" ref="K347" ca="1" si="216">IF(C347="","",ROUND(M341*D347/2,0))</f>
        <v>75431</v>
      </c>
      <c r="L347" s="48">
        <f t="shared" ref="L347" ca="1" si="217">IF(C347="","",J347-K347)</f>
        <v>155685</v>
      </c>
      <c r="M347" s="44">
        <f ca="1">IF(C347="","",M341-L347)</f>
        <v>2861540</v>
      </c>
      <c r="N347" s="45">
        <f t="shared" ca="1" si="212"/>
        <v>11459527</v>
      </c>
      <c r="Q347" s="25">
        <f t="shared" ca="1" si="210"/>
        <v>111583</v>
      </c>
      <c r="R347" s="25">
        <f t="shared" ca="1" si="211"/>
        <v>234292</v>
      </c>
    </row>
    <row r="348" spans="2:18">
      <c r="B348" s="101"/>
      <c r="C348" s="36">
        <f t="shared" ca="1" si="209"/>
        <v>331</v>
      </c>
      <c r="D348" s="37">
        <f t="shared" ca="1" si="214"/>
        <v>0.05</v>
      </c>
      <c r="E348" s="38">
        <f t="shared" ca="1" si="194"/>
        <v>114759</v>
      </c>
      <c r="F348" s="39">
        <f t="shared" ca="1" si="196"/>
        <v>114759</v>
      </c>
      <c r="G348" s="40">
        <f t="shared" ca="1" si="197"/>
        <v>35825</v>
      </c>
      <c r="H348" s="40">
        <f t="shared" ca="1" si="198"/>
        <v>78934</v>
      </c>
      <c r="I348" s="41">
        <f t="shared" ca="1" si="199"/>
        <v>8519053</v>
      </c>
      <c r="J348" s="42"/>
      <c r="K348" s="43"/>
      <c r="L348" s="43"/>
      <c r="M348" s="44">
        <f ca="1">IF(C348="","",M347)</f>
        <v>2861540</v>
      </c>
      <c r="N348" s="45">
        <f t="shared" ca="1" si="212"/>
        <v>11380593</v>
      </c>
      <c r="Q348" s="25">
        <f t="shared" ca="1" si="210"/>
        <v>35825</v>
      </c>
      <c r="R348" s="25">
        <f t="shared" ca="1" si="211"/>
        <v>78934</v>
      </c>
    </row>
    <row r="349" spans="2:18">
      <c r="B349" s="101"/>
      <c r="C349" s="36">
        <f t="shared" ca="1" si="209"/>
        <v>332</v>
      </c>
      <c r="D349" s="37">
        <f t="shared" ca="1" si="214"/>
        <v>0.05</v>
      </c>
      <c r="E349" s="38">
        <f t="shared" ca="1" si="194"/>
        <v>114759</v>
      </c>
      <c r="F349" s="39">
        <f t="shared" ca="1" si="196"/>
        <v>114759</v>
      </c>
      <c r="G349" s="40">
        <f t="shared" ca="1" si="197"/>
        <v>35496</v>
      </c>
      <c r="H349" s="40">
        <f t="shared" ca="1" si="198"/>
        <v>79263</v>
      </c>
      <c r="I349" s="41">
        <f t="shared" ca="1" si="199"/>
        <v>8439790</v>
      </c>
      <c r="J349" s="42"/>
      <c r="K349" s="43"/>
      <c r="L349" s="43"/>
      <c r="M349" s="44">
        <f t="shared" ref="M349:M352" ca="1" si="218">IF(C349="","",M348)</f>
        <v>2861540</v>
      </c>
      <c r="N349" s="45">
        <f t="shared" ca="1" si="212"/>
        <v>11301330</v>
      </c>
      <c r="Q349" s="25">
        <f t="shared" ca="1" si="210"/>
        <v>35496</v>
      </c>
      <c r="R349" s="25">
        <f t="shared" ca="1" si="211"/>
        <v>79263</v>
      </c>
    </row>
    <row r="350" spans="2:18">
      <c r="B350" s="101"/>
      <c r="C350" s="36">
        <f t="shared" ca="1" si="209"/>
        <v>333</v>
      </c>
      <c r="D350" s="37">
        <f t="shared" ca="1" si="214"/>
        <v>0.05</v>
      </c>
      <c r="E350" s="38">
        <f t="shared" ca="1" si="194"/>
        <v>114759</v>
      </c>
      <c r="F350" s="39">
        <f t="shared" ca="1" si="196"/>
        <v>114759</v>
      </c>
      <c r="G350" s="40">
        <f t="shared" ca="1" si="197"/>
        <v>35166</v>
      </c>
      <c r="H350" s="40">
        <f t="shared" ca="1" si="198"/>
        <v>79593</v>
      </c>
      <c r="I350" s="41">
        <f t="shared" ca="1" si="199"/>
        <v>8360197</v>
      </c>
      <c r="J350" s="42"/>
      <c r="K350" s="43"/>
      <c r="L350" s="43"/>
      <c r="M350" s="44">
        <f t="shared" ca="1" si="218"/>
        <v>2861540</v>
      </c>
      <c r="N350" s="45">
        <f t="shared" ca="1" si="212"/>
        <v>11221737</v>
      </c>
      <c r="Q350" s="25">
        <f t="shared" ca="1" si="210"/>
        <v>35166</v>
      </c>
      <c r="R350" s="25">
        <f t="shared" ca="1" si="211"/>
        <v>79593</v>
      </c>
    </row>
    <row r="351" spans="2:18">
      <c r="B351" s="101"/>
      <c r="C351" s="36">
        <f t="shared" ca="1" si="209"/>
        <v>334</v>
      </c>
      <c r="D351" s="37">
        <f t="shared" ca="1" si="214"/>
        <v>0.05</v>
      </c>
      <c r="E351" s="38">
        <f t="shared" ca="1" si="194"/>
        <v>114759</v>
      </c>
      <c r="F351" s="39">
        <f t="shared" ca="1" si="196"/>
        <v>114759</v>
      </c>
      <c r="G351" s="40">
        <f t="shared" ca="1" si="197"/>
        <v>34834</v>
      </c>
      <c r="H351" s="40">
        <f t="shared" ca="1" si="198"/>
        <v>79925</v>
      </c>
      <c r="I351" s="41">
        <f t="shared" ca="1" si="199"/>
        <v>8280272</v>
      </c>
      <c r="J351" s="42"/>
      <c r="K351" s="43"/>
      <c r="L351" s="43"/>
      <c r="M351" s="44">
        <f t="shared" ca="1" si="218"/>
        <v>2861540</v>
      </c>
      <c r="N351" s="45">
        <f t="shared" ca="1" si="212"/>
        <v>11141812</v>
      </c>
      <c r="Q351" s="25">
        <f t="shared" ca="1" si="210"/>
        <v>34834</v>
      </c>
      <c r="R351" s="25">
        <f t="shared" ca="1" si="211"/>
        <v>79925</v>
      </c>
    </row>
    <row r="352" spans="2:18">
      <c r="B352" s="101"/>
      <c r="C352" s="36">
        <f t="shared" ca="1" si="209"/>
        <v>335</v>
      </c>
      <c r="D352" s="37">
        <f t="shared" ca="1" si="214"/>
        <v>0.05</v>
      </c>
      <c r="E352" s="38">
        <f t="shared" ca="1" si="194"/>
        <v>114759</v>
      </c>
      <c r="F352" s="39">
        <f t="shared" ca="1" si="196"/>
        <v>114759</v>
      </c>
      <c r="G352" s="40">
        <f t="shared" ca="1" si="197"/>
        <v>34501</v>
      </c>
      <c r="H352" s="40">
        <f t="shared" ca="1" si="198"/>
        <v>80258</v>
      </c>
      <c r="I352" s="41">
        <f t="shared" ca="1" si="199"/>
        <v>8200014</v>
      </c>
      <c r="J352" s="42"/>
      <c r="K352" s="43"/>
      <c r="L352" s="43"/>
      <c r="M352" s="44">
        <f t="shared" ca="1" si="218"/>
        <v>2861540</v>
      </c>
      <c r="N352" s="45">
        <f t="shared" ca="1" si="212"/>
        <v>11061554</v>
      </c>
      <c r="Q352" s="25">
        <f t="shared" ca="1" si="210"/>
        <v>34501</v>
      </c>
      <c r="R352" s="25">
        <f t="shared" ca="1" si="211"/>
        <v>80258</v>
      </c>
    </row>
    <row r="353" spans="2:18">
      <c r="B353" s="102"/>
      <c r="C353" s="49">
        <f t="shared" ca="1" si="209"/>
        <v>336</v>
      </c>
      <c r="D353" s="50">
        <f ca="1">IF(C353="","",VLOOKUP(C353/12,$H$6:$J$12,3,TRUE))</f>
        <v>0.05</v>
      </c>
      <c r="E353" s="51">
        <f t="shared" ca="1" si="194"/>
        <v>345875</v>
      </c>
      <c r="F353" s="52">
        <f ca="1">IF(C353="","",IF($E$8*12=C353,I352+G353,F352))</f>
        <v>114759</v>
      </c>
      <c r="G353" s="53">
        <f t="shared" ca="1" si="197"/>
        <v>34167</v>
      </c>
      <c r="H353" s="53">
        <f ca="1">IF(C353="","",IF($E$8*12=C353,I352,F353-G353))</f>
        <v>80592</v>
      </c>
      <c r="I353" s="54">
        <f t="shared" ca="1" si="199"/>
        <v>8119422</v>
      </c>
      <c r="J353" s="55">
        <f ca="1">IF(C353="","",IF($E$8*12=C353,M352+K353,J347))</f>
        <v>231116</v>
      </c>
      <c r="K353" s="56">
        <f ca="1">IF(C353="","",ROUND(M347*D353/2,0))</f>
        <v>71539</v>
      </c>
      <c r="L353" s="57">
        <f ca="1">IF(C353="","",IF($E$8*2=C353/6,M352,J353-K353))</f>
        <v>159577</v>
      </c>
      <c r="M353" s="58">
        <f ca="1">IF(C353="","",M347-L353)</f>
        <v>2701963</v>
      </c>
      <c r="N353" s="59">
        <f t="shared" ca="1" si="212"/>
        <v>10821385</v>
      </c>
      <c r="Q353" s="25">
        <f t="shared" ca="1" si="210"/>
        <v>105706</v>
      </c>
      <c r="R353" s="25">
        <f t="shared" ca="1" si="211"/>
        <v>240169</v>
      </c>
    </row>
    <row r="354" spans="2:18">
      <c r="B354" s="100" t="str">
        <f t="shared" ref="B354" ca="1" si="219">IF(C354="","",C365/12&amp;"年目")</f>
        <v>29年目</v>
      </c>
      <c r="C354" s="26">
        <f t="shared" ca="1" si="209"/>
        <v>337</v>
      </c>
      <c r="D354" s="27">
        <f t="shared" ref="D354:D364" ca="1" si="220">D355</f>
        <v>0.05</v>
      </c>
      <c r="E354" s="28">
        <f t="shared" ca="1" si="194"/>
        <v>114759</v>
      </c>
      <c r="F354" s="29">
        <f t="shared" ca="1" si="196"/>
        <v>114759</v>
      </c>
      <c r="G354" s="30">
        <f t="shared" ca="1" si="197"/>
        <v>33831</v>
      </c>
      <c r="H354" s="30">
        <f t="shared" ca="1" si="198"/>
        <v>80928</v>
      </c>
      <c r="I354" s="31">
        <f t="shared" ca="1" si="199"/>
        <v>8038494</v>
      </c>
      <c r="J354" s="32"/>
      <c r="K354" s="33"/>
      <c r="L354" s="33"/>
      <c r="M354" s="34">
        <f ca="1">IF(C354="","",M353)</f>
        <v>2701963</v>
      </c>
      <c r="N354" s="35">
        <f t="shared" ca="1" si="212"/>
        <v>10740457</v>
      </c>
      <c r="Q354" s="25">
        <f t="shared" ca="1" si="210"/>
        <v>33831</v>
      </c>
      <c r="R354" s="25">
        <f t="shared" ca="1" si="211"/>
        <v>80928</v>
      </c>
    </row>
    <row r="355" spans="2:18">
      <c r="B355" s="101"/>
      <c r="C355" s="36">
        <f t="shared" ca="1" si="209"/>
        <v>338</v>
      </c>
      <c r="D355" s="37">
        <f t="shared" ca="1" si="220"/>
        <v>0.05</v>
      </c>
      <c r="E355" s="38">
        <f t="shared" ca="1" si="194"/>
        <v>114759</v>
      </c>
      <c r="F355" s="39">
        <f t="shared" ca="1" si="196"/>
        <v>114759</v>
      </c>
      <c r="G355" s="40">
        <f t="shared" ca="1" si="197"/>
        <v>33494</v>
      </c>
      <c r="H355" s="40">
        <f t="shared" ca="1" si="198"/>
        <v>81265</v>
      </c>
      <c r="I355" s="41">
        <f t="shared" ca="1" si="199"/>
        <v>7957229</v>
      </c>
      <c r="J355" s="42"/>
      <c r="K355" s="43"/>
      <c r="L355" s="43"/>
      <c r="M355" s="44">
        <f t="shared" ref="M355:M358" ca="1" si="221">IF(C355="","",M354)</f>
        <v>2701963</v>
      </c>
      <c r="N355" s="45">
        <f t="shared" ca="1" si="212"/>
        <v>10659192</v>
      </c>
      <c r="Q355" s="25">
        <f t="shared" ca="1" si="210"/>
        <v>33494</v>
      </c>
      <c r="R355" s="25">
        <f t="shared" ca="1" si="211"/>
        <v>81265</v>
      </c>
    </row>
    <row r="356" spans="2:18">
      <c r="B356" s="101"/>
      <c r="C356" s="36">
        <f t="shared" ca="1" si="209"/>
        <v>339</v>
      </c>
      <c r="D356" s="37">
        <f t="shared" ca="1" si="220"/>
        <v>0.05</v>
      </c>
      <c r="E356" s="38">
        <f t="shared" ca="1" si="194"/>
        <v>114759</v>
      </c>
      <c r="F356" s="39">
        <f t="shared" ca="1" si="196"/>
        <v>114759</v>
      </c>
      <c r="G356" s="40">
        <f t="shared" ca="1" si="197"/>
        <v>33155</v>
      </c>
      <c r="H356" s="40">
        <f t="shared" ca="1" si="198"/>
        <v>81604</v>
      </c>
      <c r="I356" s="41">
        <f t="shared" ca="1" si="199"/>
        <v>7875625</v>
      </c>
      <c r="J356" s="42"/>
      <c r="K356" s="43"/>
      <c r="L356" s="43"/>
      <c r="M356" s="44">
        <f t="shared" ca="1" si="221"/>
        <v>2701963</v>
      </c>
      <c r="N356" s="45">
        <f t="shared" ca="1" si="212"/>
        <v>10577588</v>
      </c>
      <c r="Q356" s="25">
        <f t="shared" ca="1" si="210"/>
        <v>33155</v>
      </c>
      <c r="R356" s="25">
        <f t="shared" ca="1" si="211"/>
        <v>81604</v>
      </c>
    </row>
    <row r="357" spans="2:18">
      <c r="B357" s="101"/>
      <c r="C357" s="36">
        <f t="shared" ca="1" si="209"/>
        <v>340</v>
      </c>
      <c r="D357" s="37">
        <f t="shared" ca="1" si="220"/>
        <v>0.05</v>
      </c>
      <c r="E357" s="38">
        <f t="shared" ca="1" si="194"/>
        <v>114759</v>
      </c>
      <c r="F357" s="39">
        <f t="shared" ca="1" si="196"/>
        <v>114759</v>
      </c>
      <c r="G357" s="40">
        <f t="shared" ca="1" si="197"/>
        <v>32815</v>
      </c>
      <c r="H357" s="40">
        <f t="shared" ca="1" si="198"/>
        <v>81944</v>
      </c>
      <c r="I357" s="41">
        <f t="shared" ca="1" si="199"/>
        <v>7793681</v>
      </c>
      <c r="J357" s="42"/>
      <c r="K357" s="43"/>
      <c r="L357" s="43"/>
      <c r="M357" s="44">
        <f t="shared" ca="1" si="221"/>
        <v>2701963</v>
      </c>
      <c r="N357" s="45">
        <f t="shared" ca="1" si="212"/>
        <v>10495644</v>
      </c>
      <c r="Q357" s="25">
        <f t="shared" ca="1" si="210"/>
        <v>32815</v>
      </c>
      <c r="R357" s="25">
        <f t="shared" ca="1" si="211"/>
        <v>81944</v>
      </c>
    </row>
    <row r="358" spans="2:18">
      <c r="B358" s="101"/>
      <c r="C358" s="36">
        <f t="shared" ca="1" si="209"/>
        <v>341</v>
      </c>
      <c r="D358" s="37">
        <f t="shared" ca="1" si="220"/>
        <v>0.05</v>
      </c>
      <c r="E358" s="38">
        <f t="shared" ca="1" si="194"/>
        <v>114759</v>
      </c>
      <c r="F358" s="39">
        <f t="shared" ca="1" si="196"/>
        <v>114759</v>
      </c>
      <c r="G358" s="40">
        <f t="shared" ca="1" si="197"/>
        <v>32474</v>
      </c>
      <c r="H358" s="40">
        <f t="shared" ca="1" si="198"/>
        <v>82285</v>
      </c>
      <c r="I358" s="41">
        <f t="shared" ca="1" si="199"/>
        <v>7711396</v>
      </c>
      <c r="J358" s="42"/>
      <c r="K358" s="43"/>
      <c r="L358" s="43"/>
      <c r="M358" s="44">
        <f t="shared" ca="1" si="221"/>
        <v>2701963</v>
      </c>
      <c r="N358" s="45">
        <f t="shared" ca="1" si="212"/>
        <v>10413359</v>
      </c>
      <c r="Q358" s="25">
        <f t="shared" ca="1" si="210"/>
        <v>32474</v>
      </c>
      <c r="R358" s="25">
        <f t="shared" ca="1" si="211"/>
        <v>82285</v>
      </c>
    </row>
    <row r="359" spans="2:18">
      <c r="B359" s="101"/>
      <c r="C359" s="36">
        <f t="shared" ca="1" si="209"/>
        <v>342</v>
      </c>
      <c r="D359" s="37">
        <f t="shared" ca="1" si="220"/>
        <v>0.05</v>
      </c>
      <c r="E359" s="38">
        <f t="shared" ca="1" si="194"/>
        <v>345875</v>
      </c>
      <c r="F359" s="39">
        <f t="shared" ca="1" si="196"/>
        <v>114759</v>
      </c>
      <c r="G359" s="40">
        <f t="shared" ca="1" si="197"/>
        <v>32131</v>
      </c>
      <c r="H359" s="40">
        <f t="shared" ca="1" si="198"/>
        <v>82628</v>
      </c>
      <c r="I359" s="41">
        <f t="shared" ca="1" si="199"/>
        <v>7628768</v>
      </c>
      <c r="J359" s="46">
        <f ca="1">IF(C359="","",J353)</f>
        <v>231116</v>
      </c>
      <c r="K359" s="47">
        <f t="shared" ref="K359" ca="1" si="222">IF(C359="","",ROUND(M353*D359/2,0))</f>
        <v>67549</v>
      </c>
      <c r="L359" s="48">
        <f t="shared" ref="L359" ca="1" si="223">IF(C359="","",J359-K359)</f>
        <v>163567</v>
      </c>
      <c r="M359" s="44">
        <f ca="1">IF(C359="","",M353-L359)</f>
        <v>2538396</v>
      </c>
      <c r="N359" s="45">
        <f t="shared" ca="1" si="212"/>
        <v>10167164</v>
      </c>
      <c r="Q359" s="25">
        <f t="shared" ca="1" si="210"/>
        <v>99680</v>
      </c>
      <c r="R359" s="25">
        <f t="shared" ca="1" si="211"/>
        <v>246195</v>
      </c>
    </row>
    <row r="360" spans="2:18">
      <c r="B360" s="101"/>
      <c r="C360" s="36">
        <f t="shared" ca="1" si="209"/>
        <v>343</v>
      </c>
      <c r="D360" s="37">
        <f t="shared" ca="1" si="220"/>
        <v>0.05</v>
      </c>
      <c r="E360" s="38">
        <f t="shared" ca="1" si="194"/>
        <v>114759</v>
      </c>
      <c r="F360" s="39">
        <f t="shared" ca="1" si="196"/>
        <v>114759</v>
      </c>
      <c r="G360" s="40">
        <f t="shared" ca="1" si="197"/>
        <v>31787</v>
      </c>
      <c r="H360" s="40">
        <f t="shared" ca="1" si="198"/>
        <v>82972</v>
      </c>
      <c r="I360" s="41">
        <f t="shared" ca="1" si="199"/>
        <v>7545796</v>
      </c>
      <c r="J360" s="42"/>
      <c r="K360" s="43"/>
      <c r="L360" s="43"/>
      <c r="M360" s="44">
        <f ca="1">IF(C360="","",M359)</f>
        <v>2538396</v>
      </c>
      <c r="N360" s="45">
        <f t="shared" ca="1" si="212"/>
        <v>10084192</v>
      </c>
      <c r="Q360" s="25">
        <f t="shared" ca="1" si="210"/>
        <v>31787</v>
      </c>
      <c r="R360" s="25">
        <f t="shared" ca="1" si="211"/>
        <v>82972</v>
      </c>
    </row>
    <row r="361" spans="2:18">
      <c r="B361" s="101"/>
      <c r="C361" s="36">
        <f t="shared" ca="1" si="209"/>
        <v>344</v>
      </c>
      <c r="D361" s="37">
        <f t="shared" ca="1" si="220"/>
        <v>0.05</v>
      </c>
      <c r="E361" s="38">
        <f t="shared" ca="1" si="194"/>
        <v>114759</v>
      </c>
      <c r="F361" s="39">
        <f t="shared" ca="1" si="196"/>
        <v>114759</v>
      </c>
      <c r="G361" s="40">
        <f t="shared" ca="1" si="197"/>
        <v>31441</v>
      </c>
      <c r="H361" s="40">
        <f t="shared" ca="1" si="198"/>
        <v>83318</v>
      </c>
      <c r="I361" s="41">
        <f t="shared" ca="1" si="199"/>
        <v>7462478</v>
      </c>
      <c r="J361" s="42"/>
      <c r="K361" s="43"/>
      <c r="L361" s="43"/>
      <c r="M361" s="44">
        <f t="shared" ref="M361:M364" ca="1" si="224">IF(C361="","",M360)</f>
        <v>2538396</v>
      </c>
      <c r="N361" s="45">
        <f t="shared" ca="1" si="212"/>
        <v>10000874</v>
      </c>
      <c r="Q361" s="25">
        <f t="shared" ca="1" si="210"/>
        <v>31441</v>
      </c>
      <c r="R361" s="25">
        <f t="shared" ca="1" si="211"/>
        <v>83318</v>
      </c>
    </row>
    <row r="362" spans="2:18">
      <c r="B362" s="101"/>
      <c r="C362" s="36">
        <f t="shared" ca="1" si="209"/>
        <v>345</v>
      </c>
      <c r="D362" s="37">
        <f t="shared" ca="1" si="220"/>
        <v>0.05</v>
      </c>
      <c r="E362" s="38">
        <f t="shared" ca="1" si="194"/>
        <v>114759</v>
      </c>
      <c r="F362" s="39">
        <f t="shared" ca="1" si="196"/>
        <v>114759</v>
      </c>
      <c r="G362" s="40">
        <f t="shared" ca="1" si="197"/>
        <v>31094</v>
      </c>
      <c r="H362" s="40">
        <f t="shared" ca="1" si="198"/>
        <v>83665</v>
      </c>
      <c r="I362" s="41">
        <f t="shared" ca="1" si="199"/>
        <v>7378813</v>
      </c>
      <c r="J362" s="42"/>
      <c r="K362" s="43"/>
      <c r="L362" s="43"/>
      <c r="M362" s="44">
        <f t="shared" ca="1" si="224"/>
        <v>2538396</v>
      </c>
      <c r="N362" s="45">
        <f t="shared" ca="1" si="212"/>
        <v>9917209</v>
      </c>
      <c r="Q362" s="25">
        <f t="shared" ca="1" si="210"/>
        <v>31094</v>
      </c>
      <c r="R362" s="25">
        <f t="shared" ca="1" si="211"/>
        <v>83665</v>
      </c>
    </row>
    <row r="363" spans="2:18">
      <c r="B363" s="101"/>
      <c r="C363" s="36">
        <f t="shared" ca="1" si="209"/>
        <v>346</v>
      </c>
      <c r="D363" s="37">
        <f t="shared" ca="1" si="220"/>
        <v>0.05</v>
      </c>
      <c r="E363" s="38">
        <f t="shared" ca="1" si="194"/>
        <v>114759</v>
      </c>
      <c r="F363" s="39">
        <f t="shared" ca="1" si="196"/>
        <v>114759</v>
      </c>
      <c r="G363" s="40">
        <f t="shared" ca="1" si="197"/>
        <v>30745</v>
      </c>
      <c r="H363" s="40">
        <f t="shared" ca="1" si="198"/>
        <v>84014</v>
      </c>
      <c r="I363" s="41">
        <f t="shared" ca="1" si="199"/>
        <v>7294799</v>
      </c>
      <c r="J363" s="42"/>
      <c r="K363" s="43"/>
      <c r="L363" s="43"/>
      <c r="M363" s="44">
        <f t="shared" ca="1" si="224"/>
        <v>2538396</v>
      </c>
      <c r="N363" s="45">
        <f t="shared" ca="1" si="212"/>
        <v>9833195</v>
      </c>
      <c r="Q363" s="25">
        <f t="shared" ca="1" si="210"/>
        <v>30745</v>
      </c>
      <c r="R363" s="25">
        <f t="shared" ca="1" si="211"/>
        <v>84014</v>
      </c>
    </row>
    <row r="364" spans="2:18">
      <c r="B364" s="101"/>
      <c r="C364" s="36">
        <f t="shared" ca="1" si="209"/>
        <v>347</v>
      </c>
      <c r="D364" s="37">
        <f t="shared" ca="1" si="220"/>
        <v>0.05</v>
      </c>
      <c r="E364" s="38">
        <f t="shared" ca="1" si="194"/>
        <v>114759</v>
      </c>
      <c r="F364" s="39">
        <f t="shared" ca="1" si="196"/>
        <v>114759</v>
      </c>
      <c r="G364" s="40">
        <f t="shared" ca="1" si="197"/>
        <v>30395</v>
      </c>
      <c r="H364" s="40">
        <f t="shared" ca="1" si="198"/>
        <v>84364</v>
      </c>
      <c r="I364" s="41">
        <f t="shared" ca="1" si="199"/>
        <v>7210435</v>
      </c>
      <c r="J364" s="42"/>
      <c r="K364" s="43"/>
      <c r="L364" s="43"/>
      <c r="M364" s="44">
        <f t="shared" ca="1" si="224"/>
        <v>2538396</v>
      </c>
      <c r="N364" s="45">
        <f t="shared" ca="1" si="212"/>
        <v>9748831</v>
      </c>
      <c r="Q364" s="25">
        <f t="shared" ca="1" si="210"/>
        <v>30395</v>
      </c>
      <c r="R364" s="25">
        <f t="shared" ca="1" si="211"/>
        <v>84364</v>
      </c>
    </row>
    <row r="365" spans="2:18">
      <c r="B365" s="102"/>
      <c r="C365" s="49">
        <f t="shared" ca="1" si="209"/>
        <v>348</v>
      </c>
      <c r="D365" s="50">
        <f ca="1">IF(C365="","",VLOOKUP(C365/12,$H$6:$J$12,3,TRUE))</f>
        <v>0.05</v>
      </c>
      <c r="E365" s="51">
        <f t="shared" ca="1" si="194"/>
        <v>345875</v>
      </c>
      <c r="F365" s="52">
        <f ca="1">IF(C365="","",IF($E$8*12=C365,I364+G365,F364))</f>
        <v>114759</v>
      </c>
      <c r="G365" s="53">
        <f t="shared" ca="1" si="197"/>
        <v>30043</v>
      </c>
      <c r="H365" s="53">
        <f ca="1">IF(C365="","",IF($E$8*12=C365,I364,F365-G365))</f>
        <v>84716</v>
      </c>
      <c r="I365" s="54">
        <f t="shared" ca="1" si="199"/>
        <v>7125719</v>
      </c>
      <c r="J365" s="55">
        <f ca="1">IF(C365="","",IF($E$8*12=C365,M364+K365,J359))</f>
        <v>231116</v>
      </c>
      <c r="K365" s="56">
        <f ca="1">IF(C365="","",ROUND(M359*D365/2,0))</f>
        <v>63460</v>
      </c>
      <c r="L365" s="57">
        <f ca="1">IF(C365="","",IF($E$8*2=C365/6,M364,J365-K365))</f>
        <v>167656</v>
      </c>
      <c r="M365" s="58">
        <f ca="1">IF(C365="","",M359-L365)</f>
        <v>2370740</v>
      </c>
      <c r="N365" s="59">
        <f t="shared" ca="1" si="212"/>
        <v>9496459</v>
      </c>
      <c r="Q365" s="25">
        <f t="shared" ca="1" si="210"/>
        <v>93503</v>
      </c>
      <c r="R365" s="25">
        <f t="shared" ca="1" si="211"/>
        <v>252372</v>
      </c>
    </row>
    <row r="366" spans="2:18">
      <c r="B366" s="100" t="str">
        <f t="shared" ref="B366" ca="1" si="225">IF(C366="","",C377/12&amp;"年目")</f>
        <v>30年目</v>
      </c>
      <c r="C366" s="26">
        <f t="shared" ca="1" si="209"/>
        <v>349</v>
      </c>
      <c r="D366" s="27">
        <f t="shared" ref="D366:D376" ca="1" si="226">D367</f>
        <v>0.05</v>
      </c>
      <c r="E366" s="28">
        <f t="shared" ca="1" si="194"/>
        <v>114759</v>
      </c>
      <c r="F366" s="29">
        <f t="shared" ca="1" si="196"/>
        <v>114759</v>
      </c>
      <c r="G366" s="30">
        <f t="shared" ca="1" si="197"/>
        <v>29690</v>
      </c>
      <c r="H366" s="30">
        <f t="shared" ca="1" si="198"/>
        <v>85069</v>
      </c>
      <c r="I366" s="31">
        <f t="shared" ca="1" si="199"/>
        <v>7040650</v>
      </c>
      <c r="J366" s="32"/>
      <c r="K366" s="33"/>
      <c r="L366" s="33"/>
      <c r="M366" s="34">
        <f ca="1">IF(C366="","",M365)</f>
        <v>2370740</v>
      </c>
      <c r="N366" s="35">
        <f t="shared" ca="1" si="212"/>
        <v>9411390</v>
      </c>
      <c r="Q366" s="25">
        <f t="shared" ca="1" si="210"/>
        <v>29690</v>
      </c>
      <c r="R366" s="25">
        <f t="shared" ca="1" si="211"/>
        <v>85069</v>
      </c>
    </row>
    <row r="367" spans="2:18">
      <c r="B367" s="101"/>
      <c r="C367" s="36">
        <f t="shared" ca="1" si="209"/>
        <v>350</v>
      </c>
      <c r="D367" s="37">
        <f t="shared" ca="1" si="226"/>
        <v>0.05</v>
      </c>
      <c r="E367" s="38">
        <f t="shared" ca="1" si="194"/>
        <v>114759</v>
      </c>
      <c r="F367" s="39">
        <f t="shared" ca="1" si="196"/>
        <v>114759</v>
      </c>
      <c r="G367" s="40">
        <f t="shared" ca="1" si="197"/>
        <v>29336</v>
      </c>
      <c r="H367" s="40">
        <f t="shared" ca="1" si="198"/>
        <v>85423</v>
      </c>
      <c r="I367" s="41">
        <f t="shared" ca="1" si="199"/>
        <v>6955227</v>
      </c>
      <c r="J367" s="42"/>
      <c r="K367" s="43"/>
      <c r="L367" s="43"/>
      <c r="M367" s="44">
        <f t="shared" ref="M367:M370" ca="1" si="227">IF(C367="","",M366)</f>
        <v>2370740</v>
      </c>
      <c r="N367" s="45">
        <f t="shared" ca="1" si="212"/>
        <v>9325967</v>
      </c>
      <c r="Q367" s="25">
        <f t="shared" ca="1" si="210"/>
        <v>29336</v>
      </c>
      <c r="R367" s="25">
        <f t="shared" ca="1" si="211"/>
        <v>85423</v>
      </c>
    </row>
    <row r="368" spans="2:18">
      <c r="B368" s="101"/>
      <c r="C368" s="36">
        <f t="shared" ca="1" si="209"/>
        <v>351</v>
      </c>
      <c r="D368" s="37">
        <f t="shared" ca="1" si="226"/>
        <v>0.05</v>
      </c>
      <c r="E368" s="38">
        <f t="shared" ca="1" si="194"/>
        <v>114759</v>
      </c>
      <c r="F368" s="39">
        <f t="shared" ca="1" si="196"/>
        <v>114759</v>
      </c>
      <c r="G368" s="40">
        <f t="shared" ca="1" si="197"/>
        <v>28980</v>
      </c>
      <c r="H368" s="40">
        <f t="shared" ca="1" si="198"/>
        <v>85779</v>
      </c>
      <c r="I368" s="41">
        <f t="shared" ca="1" si="199"/>
        <v>6869448</v>
      </c>
      <c r="J368" s="42"/>
      <c r="K368" s="43"/>
      <c r="L368" s="43"/>
      <c r="M368" s="44">
        <f t="shared" ca="1" si="227"/>
        <v>2370740</v>
      </c>
      <c r="N368" s="45">
        <f t="shared" ca="1" si="212"/>
        <v>9240188</v>
      </c>
      <c r="Q368" s="25">
        <f t="shared" ca="1" si="210"/>
        <v>28980</v>
      </c>
      <c r="R368" s="25">
        <f t="shared" ca="1" si="211"/>
        <v>85779</v>
      </c>
    </row>
    <row r="369" spans="2:18">
      <c r="B369" s="101"/>
      <c r="C369" s="36">
        <f t="shared" ca="1" si="209"/>
        <v>352</v>
      </c>
      <c r="D369" s="37">
        <f t="shared" ca="1" si="226"/>
        <v>0.05</v>
      </c>
      <c r="E369" s="38">
        <f t="shared" ca="1" si="194"/>
        <v>114759</v>
      </c>
      <c r="F369" s="39">
        <f t="shared" ca="1" si="196"/>
        <v>114759</v>
      </c>
      <c r="G369" s="40">
        <f t="shared" ca="1" si="197"/>
        <v>28623</v>
      </c>
      <c r="H369" s="40">
        <f t="shared" ca="1" si="198"/>
        <v>86136</v>
      </c>
      <c r="I369" s="41">
        <f t="shared" ca="1" si="199"/>
        <v>6783312</v>
      </c>
      <c r="J369" s="42"/>
      <c r="K369" s="43"/>
      <c r="L369" s="43"/>
      <c r="M369" s="44">
        <f t="shared" ca="1" si="227"/>
        <v>2370740</v>
      </c>
      <c r="N369" s="45">
        <f t="shared" ca="1" si="212"/>
        <v>9154052</v>
      </c>
      <c r="Q369" s="25">
        <f t="shared" ca="1" si="210"/>
        <v>28623</v>
      </c>
      <c r="R369" s="25">
        <f t="shared" ca="1" si="211"/>
        <v>86136</v>
      </c>
    </row>
    <row r="370" spans="2:18">
      <c r="B370" s="101"/>
      <c r="C370" s="36">
        <f t="shared" ca="1" si="209"/>
        <v>353</v>
      </c>
      <c r="D370" s="37">
        <f t="shared" ca="1" si="226"/>
        <v>0.05</v>
      </c>
      <c r="E370" s="38">
        <f t="shared" ca="1" si="194"/>
        <v>114759</v>
      </c>
      <c r="F370" s="39">
        <f t="shared" ca="1" si="196"/>
        <v>114759</v>
      </c>
      <c r="G370" s="40">
        <f t="shared" ca="1" si="197"/>
        <v>28264</v>
      </c>
      <c r="H370" s="40">
        <f t="shared" ca="1" si="198"/>
        <v>86495</v>
      </c>
      <c r="I370" s="41">
        <f t="shared" ca="1" si="199"/>
        <v>6696817</v>
      </c>
      <c r="J370" s="42"/>
      <c r="K370" s="43"/>
      <c r="L370" s="43"/>
      <c r="M370" s="44">
        <f t="shared" ca="1" si="227"/>
        <v>2370740</v>
      </c>
      <c r="N370" s="45">
        <f t="shared" ca="1" si="212"/>
        <v>9067557</v>
      </c>
      <c r="Q370" s="25">
        <f t="shared" ca="1" si="210"/>
        <v>28264</v>
      </c>
      <c r="R370" s="25">
        <f t="shared" ca="1" si="211"/>
        <v>86495</v>
      </c>
    </row>
    <row r="371" spans="2:18">
      <c r="B371" s="101"/>
      <c r="C371" s="36">
        <f t="shared" ca="1" si="209"/>
        <v>354</v>
      </c>
      <c r="D371" s="37">
        <f t="shared" ca="1" si="226"/>
        <v>0.05</v>
      </c>
      <c r="E371" s="38">
        <f t="shared" ca="1" si="194"/>
        <v>345875</v>
      </c>
      <c r="F371" s="39">
        <f t="shared" ca="1" si="196"/>
        <v>114759</v>
      </c>
      <c r="G371" s="40">
        <f t="shared" ca="1" si="197"/>
        <v>27903</v>
      </c>
      <c r="H371" s="40">
        <f t="shared" ca="1" si="198"/>
        <v>86856</v>
      </c>
      <c r="I371" s="41">
        <f t="shared" ca="1" si="199"/>
        <v>6609961</v>
      </c>
      <c r="J371" s="46">
        <f ca="1">IF(C371="","",J365)</f>
        <v>231116</v>
      </c>
      <c r="K371" s="47">
        <f t="shared" ref="K371" ca="1" si="228">IF(C371="","",ROUND(M365*D371/2,0))</f>
        <v>59269</v>
      </c>
      <c r="L371" s="48">
        <f t="shared" ref="L371" ca="1" si="229">IF(C371="","",J371-K371)</f>
        <v>171847</v>
      </c>
      <c r="M371" s="44">
        <f ca="1">IF(C371="","",M365-L371)</f>
        <v>2198893</v>
      </c>
      <c r="N371" s="45">
        <f t="shared" ca="1" si="212"/>
        <v>8808854</v>
      </c>
      <c r="Q371" s="25">
        <f t="shared" ca="1" si="210"/>
        <v>87172</v>
      </c>
      <c r="R371" s="25">
        <f t="shared" ca="1" si="211"/>
        <v>258703</v>
      </c>
    </row>
    <row r="372" spans="2:18">
      <c r="B372" s="101"/>
      <c r="C372" s="36">
        <f t="shared" ca="1" si="209"/>
        <v>355</v>
      </c>
      <c r="D372" s="37">
        <f t="shared" ca="1" si="226"/>
        <v>0.05</v>
      </c>
      <c r="E372" s="38">
        <f t="shared" ca="1" si="194"/>
        <v>114759</v>
      </c>
      <c r="F372" s="39">
        <f t="shared" ca="1" si="196"/>
        <v>114759</v>
      </c>
      <c r="G372" s="40">
        <f t="shared" ca="1" si="197"/>
        <v>27542</v>
      </c>
      <c r="H372" s="40">
        <f t="shared" ca="1" si="198"/>
        <v>87217</v>
      </c>
      <c r="I372" s="41">
        <f t="shared" ca="1" si="199"/>
        <v>6522744</v>
      </c>
      <c r="J372" s="42"/>
      <c r="K372" s="43"/>
      <c r="L372" s="43"/>
      <c r="M372" s="44">
        <f ca="1">IF(C372="","",M371)</f>
        <v>2198893</v>
      </c>
      <c r="N372" s="45">
        <f t="shared" ca="1" si="212"/>
        <v>8721637</v>
      </c>
      <c r="Q372" s="25">
        <f t="shared" ca="1" si="210"/>
        <v>27542</v>
      </c>
      <c r="R372" s="25">
        <f t="shared" ca="1" si="211"/>
        <v>87217</v>
      </c>
    </row>
    <row r="373" spans="2:18">
      <c r="B373" s="101"/>
      <c r="C373" s="36">
        <f t="shared" ca="1" si="209"/>
        <v>356</v>
      </c>
      <c r="D373" s="37">
        <f t="shared" ca="1" si="226"/>
        <v>0.05</v>
      </c>
      <c r="E373" s="38">
        <f t="shared" ca="1" si="194"/>
        <v>114759</v>
      </c>
      <c r="F373" s="39">
        <f t="shared" ca="1" si="196"/>
        <v>114759</v>
      </c>
      <c r="G373" s="40">
        <f t="shared" ca="1" si="197"/>
        <v>27178</v>
      </c>
      <c r="H373" s="40">
        <f t="shared" ca="1" si="198"/>
        <v>87581</v>
      </c>
      <c r="I373" s="41">
        <f t="shared" ca="1" si="199"/>
        <v>6435163</v>
      </c>
      <c r="J373" s="42"/>
      <c r="K373" s="43"/>
      <c r="L373" s="43"/>
      <c r="M373" s="44">
        <f t="shared" ref="M373:M376" ca="1" si="230">IF(C373="","",M372)</f>
        <v>2198893</v>
      </c>
      <c r="N373" s="45">
        <f t="shared" ca="1" si="212"/>
        <v>8634056</v>
      </c>
      <c r="Q373" s="25">
        <f t="shared" ca="1" si="210"/>
        <v>27178</v>
      </c>
      <c r="R373" s="25">
        <f t="shared" ca="1" si="211"/>
        <v>87581</v>
      </c>
    </row>
    <row r="374" spans="2:18">
      <c r="B374" s="101"/>
      <c r="C374" s="36">
        <f t="shared" ca="1" si="209"/>
        <v>357</v>
      </c>
      <c r="D374" s="37">
        <f t="shared" ca="1" si="226"/>
        <v>0.05</v>
      </c>
      <c r="E374" s="38">
        <f t="shared" ca="1" si="194"/>
        <v>114759</v>
      </c>
      <c r="F374" s="39">
        <f t="shared" ca="1" si="196"/>
        <v>114759</v>
      </c>
      <c r="G374" s="40">
        <f t="shared" ca="1" si="197"/>
        <v>26813</v>
      </c>
      <c r="H374" s="40">
        <f t="shared" ca="1" si="198"/>
        <v>87946</v>
      </c>
      <c r="I374" s="41">
        <f t="shared" ca="1" si="199"/>
        <v>6347217</v>
      </c>
      <c r="J374" s="42"/>
      <c r="K374" s="43"/>
      <c r="L374" s="43"/>
      <c r="M374" s="44">
        <f t="shared" ca="1" si="230"/>
        <v>2198893</v>
      </c>
      <c r="N374" s="45">
        <f t="shared" ca="1" si="212"/>
        <v>8546110</v>
      </c>
      <c r="Q374" s="25">
        <f t="shared" ca="1" si="210"/>
        <v>26813</v>
      </c>
      <c r="R374" s="25">
        <f t="shared" ca="1" si="211"/>
        <v>87946</v>
      </c>
    </row>
    <row r="375" spans="2:18">
      <c r="B375" s="101"/>
      <c r="C375" s="36">
        <f t="shared" ca="1" si="209"/>
        <v>358</v>
      </c>
      <c r="D375" s="37">
        <f t="shared" ca="1" si="226"/>
        <v>0.05</v>
      </c>
      <c r="E375" s="38">
        <f t="shared" ca="1" si="194"/>
        <v>114759</v>
      </c>
      <c r="F375" s="39">
        <f t="shared" ca="1" si="196"/>
        <v>114759</v>
      </c>
      <c r="G375" s="40">
        <f t="shared" ca="1" si="197"/>
        <v>26447</v>
      </c>
      <c r="H375" s="40">
        <f t="shared" ca="1" si="198"/>
        <v>88312</v>
      </c>
      <c r="I375" s="41">
        <f t="shared" ca="1" si="199"/>
        <v>6258905</v>
      </c>
      <c r="J375" s="42"/>
      <c r="K375" s="43"/>
      <c r="L375" s="43"/>
      <c r="M375" s="44">
        <f t="shared" ca="1" si="230"/>
        <v>2198893</v>
      </c>
      <c r="N375" s="45">
        <f t="shared" ca="1" si="212"/>
        <v>8457798</v>
      </c>
      <c r="Q375" s="25">
        <f t="shared" ca="1" si="210"/>
        <v>26447</v>
      </c>
      <c r="R375" s="25">
        <f t="shared" ca="1" si="211"/>
        <v>88312</v>
      </c>
    </row>
    <row r="376" spans="2:18">
      <c r="B376" s="101"/>
      <c r="C376" s="36">
        <f t="shared" ca="1" si="209"/>
        <v>359</v>
      </c>
      <c r="D376" s="37">
        <f t="shared" ca="1" si="226"/>
        <v>0.05</v>
      </c>
      <c r="E376" s="38">
        <f t="shared" ca="1" si="194"/>
        <v>114759</v>
      </c>
      <c r="F376" s="39">
        <f t="shared" ca="1" si="196"/>
        <v>114759</v>
      </c>
      <c r="G376" s="40">
        <f t="shared" ca="1" si="197"/>
        <v>26079</v>
      </c>
      <c r="H376" s="40">
        <f t="shared" ca="1" si="198"/>
        <v>88680</v>
      </c>
      <c r="I376" s="41">
        <f t="shared" ca="1" si="199"/>
        <v>6170225</v>
      </c>
      <c r="J376" s="42"/>
      <c r="K376" s="43"/>
      <c r="L376" s="43"/>
      <c r="M376" s="44">
        <f t="shared" ca="1" si="230"/>
        <v>2198893</v>
      </c>
      <c r="N376" s="45">
        <f t="shared" ca="1" si="212"/>
        <v>8369118</v>
      </c>
      <c r="Q376" s="25">
        <f t="shared" ca="1" si="210"/>
        <v>26079</v>
      </c>
      <c r="R376" s="25">
        <f t="shared" ca="1" si="211"/>
        <v>88680</v>
      </c>
    </row>
    <row r="377" spans="2:18">
      <c r="B377" s="102"/>
      <c r="C377" s="49">
        <f t="shared" ca="1" si="209"/>
        <v>360</v>
      </c>
      <c r="D377" s="50">
        <f ca="1">IF(C377="","",VLOOKUP(C377/12,$H$6:$J$12,3,TRUE))</f>
        <v>0.05</v>
      </c>
      <c r="E377" s="51">
        <f t="shared" ca="1" si="194"/>
        <v>345875</v>
      </c>
      <c r="F377" s="52">
        <f ca="1">IF(C377="","",IF($E$8*12=C377,I376+G377,F376))</f>
        <v>114759</v>
      </c>
      <c r="G377" s="53">
        <f t="shared" ca="1" si="197"/>
        <v>25709</v>
      </c>
      <c r="H377" s="53">
        <f ca="1">IF(C377="","",IF($E$8*12=C377,I376,F377-G377))</f>
        <v>89050</v>
      </c>
      <c r="I377" s="54">
        <f t="shared" ca="1" si="199"/>
        <v>6081175</v>
      </c>
      <c r="J377" s="55">
        <f ca="1">IF(C377="","",IF($E$8*12=C377,M376+K377,J371))</f>
        <v>231116</v>
      </c>
      <c r="K377" s="56">
        <f ca="1">IF(C377="","",ROUND(M371*D377/2,0))</f>
        <v>54972</v>
      </c>
      <c r="L377" s="57">
        <f ca="1">IF(C377="","",IF($E$8*2=C377/6,M376,J377-K377))</f>
        <v>176144</v>
      </c>
      <c r="M377" s="58">
        <f ca="1">IF(C377="","",M371-L377)</f>
        <v>2022749</v>
      </c>
      <c r="N377" s="59">
        <f t="shared" ca="1" si="212"/>
        <v>8103924</v>
      </c>
      <c r="Q377" s="25">
        <f t="shared" ca="1" si="210"/>
        <v>80681</v>
      </c>
      <c r="R377" s="25">
        <f t="shared" ca="1" si="211"/>
        <v>265194</v>
      </c>
    </row>
    <row r="378" spans="2:18">
      <c r="B378" s="100" t="str">
        <f t="shared" ref="B378" ca="1" si="231">IF(C378="","",C389/12&amp;"年目")</f>
        <v>31年目</v>
      </c>
      <c r="C378" s="26">
        <f t="shared" ca="1" si="209"/>
        <v>361</v>
      </c>
      <c r="D378" s="27">
        <f t="shared" ref="D378:D388" ca="1" si="232">D379</f>
        <v>0.06</v>
      </c>
      <c r="E378" s="28">
        <f ca="1">IF(C378="","",F378+J378)</f>
        <v>117566</v>
      </c>
      <c r="F378" s="29">
        <f ca="1">IF(C378="","",ROUNDDOWN(-PMT(D378/12,$E$8*12-C377,I377),0))</f>
        <v>117566</v>
      </c>
      <c r="G378" s="30">
        <f ca="1">IF(C378="","",ROUND(I377*D378/12,0))</f>
        <v>30406</v>
      </c>
      <c r="H378" s="30">
        <f ca="1">IF(C378="","",F378-G378)</f>
        <v>87160</v>
      </c>
      <c r="I378" s="31">
        <f ca="1">IF(C378="","",I377-H378)</f>
        <v>5994015</v>
      </c>
      <c r="J378" s="32"/>
      <c r="K378" s="33"/>
      <c r="L378" s="33"/>
      <c r="M378" s="34">
        <f ca="1">IF(C378="","",M377)</f>
        <v>2022749</v>
      </c>
      <c r="N378" s="35">
        <f t="shared" ca="1" si="212"/>
        <v>8016764</v>
      </c>
      <c r="Q378" s="25">
        <f t="shared" ca="1" si="210"/>
        <v>30406</v>
      </c>
      <c r="R378" s="25">
        <f t="shared" ca="1" si="211"/>
        <v>87160</v>
      </c>
    </row>
    <row r="379" spans="2:18">
      <c r="B379" s="101"/>
      <c r="C379" s="36">
        <f t="shared" ca="1" si="209"/>
        <v>362</v>
      </c>
      <c r="D379" s="37">
        <f t="shared" ca="1" si="232"/>
        <v>0.06</v>
      </c>
      <c r="E379" s="38">
        <f t="shared" ref="E379:E437" ca="1" si="233">IF(C379="","",F379+J379)</f>
        <v>117566</v>
      </c>
      <c r="F379" s="39">
        <f ca="1">IF(C379="","",F378)</f>
        <v>117566</v>
      </c>
      <c r="G379" s="40">
        <f ca="1">IF(C379="","",ROUND(I378*D379/12,0))</f>
        <v>29970</v>
      </c>
      <c r="H379" s="40">
        <f ca="1">IF(C379="","",F379-G379)</f>
        <v>87596</v>
      </c>
      <c r="I379" s="41">
        <f ca="1">IF(C379="","",I378-H379)</f>
        <v>5906419</v>
      </c>
      <c r="J379" s="42"/>
      <c r="K379" s="43"/>
      <c r="L379" s="43"/>
      <c r="M379" s="44">
        <f t="shared" ref="M379:M382" ca="1" si="234">IF(C379="","",M378)</f>
        <v>2022749</v>
      </c>
      <c r="N379" s="45">
        <f t="shared" ca="1" si="212"/>
        <v>7929168</v>
      </c>
      <c r="Q379" s="25">
        <f t="shared" ca="1" si="210"/>
        <v>29970</v>
      </c>
      <c r="R379" s="25">
        <f t="shared" ca="1" si="211"/>
        <v>87596</v>
      </c>
    </row>
    <row r="380" spans="2:18">
      <c r="B380" s="101"/>
      <c r="C380" s="36">
        <f t="shared" ca="1" si="209"/>
        <v>363</v>
      </c>
      <c r="D380" s="37">
        <f t="shared" ca="1" si="232"/>
        <v>0.06</v>
      </c>
      <c r="E380" s="38">
        <f t="shared" ca="1" si="233"/>
        <v>117566</v>
      </c>
      <c r="F380" s="39">
        <f t="shared" ref="F380:F436" ca="1" si="235">IF(C380="","",F379)</f>
        <v>117566</v>
      </c>
      <c r="G380" s="40">
        <f t="shared" ref="G380:G437" ca="1" si="236">IF(C380="","",ROUND(I379*D380/12,0))</f>
        <v>29532</v>
      </c>
      <c r="H380" s="40">
        <f t="shared" ref="H380:H436" ca="1" si="237">IF(C380="","",F380-G380)</f>
        <v>88034</v>
      </c>
      <c r="I380" s="41">
        <f t="shared" ref="I380:I437" ca="1" si="238">IF(C380="","",I379-H380)</f>
        <v>5818385</v>
      </c>
      <c r="J380" s="42"/>
      <c r="K380" s="43"/>
      <c r="L380" s="43"/>
      <c r="M380" s="44">
        <f t="shared" ca="1" si="234"/>
        <v>2022749</v>
      </c>
      <c r="N380" s="45">
        <f t="shared" ca="1" si="212"/>
        <v>7841134</v>
      </c>
      <c r="Q380" s="25">
        <f t="shared" ca="1" si="210"/>
        <v>29532</v>
      </c>
      <c r="R380" s="25">
        <f t="shared" ca="1" si="211"/>
        <v>88034</v>
      </c>
    </row>
    <row r="381" spans="2:18">
      <c r="B381" s="101"/>
      <c r="C381" s="36">
        <f t="shared" ca="1" si="209"/>
        <v>364</v>
      </c>
      <c r="D381" s="37">
        <f t="shared" ca="1" si="232"/>
        <v>0.06</v>
      </c>
      <c r="E381" s="38">
        <f t="shared" ca="1" si="233"/>
        <v>117566</v>
      </c>
      <c r="F381" s="39">
        <f t="shared" ca="1" si="235"/>
        <v>117566</v>
      </c>
      <c r="G381" s="40">
        <f t="shared" ca="1" si="236"/>
        <v>29092</v>
      </c>
      <c r="H381" s="40">
        <f t="shared" ca="1" si="237"/>
        <v>88474</v>
      </c>
      <c r="I381" s="41">
        <f t="shared" ca="1" si="238"/>
        <v>5729911</v>
      </c>
      <c r="J381" s="42"/>
      <c r="K381" s="43"/>
      <c r="L381" s="43"/>
      <c r="M381" s="44">
        <f t="shared" ca="1" si="234"/>
        <v>2022749</v>
      </c>
      <c r="N381" s="45">
        <f t="shared" ca="1" si="212"/>
        <v>7752660</v>
      </c>
      <c r="Q381" s="25">
        <f t="shared" ca="1" si="210"/>
        <v>29092</v>
      </c>
      <c r="R381" s="25">
        <f t="shared" ca="1" si="211"/>
        <v>88474</v>
      </c>
    </row>
    <row r="382" spans="2:18">
      <c r="B382" s="101"/>
      <c r="C382" s="36">
        <f t="shared" ca="1" si="209"/>
        <v>365</v>
      </c>
      <c r="D382" s="37">
        <f t="shared" ca="1" si="232"/>
        <v>0.06</v>
      </c>
      <c r="E382" s="38">
        <f t="shared" ca="1" si="233"/>
        <v>117566</v>
      </c>
      <c r="F382" s="39">
        <f t="shared" ca="1" si="235"/>
        <v>117566</v>
      </c>
      <c r="G382" s="40">
        <f t="shared" ca="1" si="236"/>
        <v>28650</v>
      </c>
      <c r="H382" s="40">
        <f t="shared" ca="1" si="237"/>
        <v>88916</v>
      </c>
      <c r="I382" s="41">
        <f t="shared" ca="1" si="238"/>
        <v>5640995</v>
      </c>
      <c r="J382" s="42"/>
      <c r="K382" s="43"/>
      <c r="L382" s="43"/>
      <c r="M382" s="44">
        <f t="shared" ca="1" si="234"/>
        <v>2022749</v>
      </c>
      <c r="N382" s="45">
        <f t="shared" ca="1" si="212"/>
        <v>7663744</v>
      </c>
      <c r="Q382" s="25">
        <f t="shared" ca="1" si="210"/>
        <v>28650</v>
      </c>
      <c r="R382" s="25">
        <f t="shared" ca="1" si="211"/>
        <v>88916</v>
      </c>
    </row>
    <row r="383" spans="2:18">
      <c r="B383" s="101"/>
      <c r="C383" s="36">
        <f t="shared" ca="1" si="209"/>
        <v>366</v>
      </c>
      <c r="D383" s="37">
        <f t="shared" ca="1" si="232"/>
        <v>0.06</v>
      </c>
      <c r="E383" s="38">
        <f t="shared" ca="1" si="233"/>
        <v>354693</v>
      </c>
      <c r="F383" s="39">
        <f t="shared" ca="1" si="235"/>
        <v>117566</v>
      </c>
      <c r="G383" s="40">
        <f t="shared" ca="1" si="236"/>
        <v>28205</v>
      </c>
      <c r="H383" s="40">
        <f t="shared" ca="1" si="237"/>
        <v>89361</v>
      </c>
      <c r="I383" s="41">
        <f t="shared" ca="1" si="238"/>
        <v>5551634</v>
      </c>
      <c r="J383" s="46">
        <f ca="1">IF(C383="","",ROUNDDOWN(-PMT(D383/2,($E$8-C377/12)*2,M377),0))</f>
        <v>237127</v>
      </c>
      <c r="K383" s="47">
        <f t="shared" ref="K383" ca="1" si="239">IF(C383="","",ROUND(M377*D383/2,0))</f>
        <v>60682</v>
      </c>
      <c r="L383" s="48">
        <f t="shared" ref="L383" ca="1" si="240">IF(C383="","",J383-K383)</f>
        <v>176445</v>
      </c>
      <c r="M383" s="44">
        <f ca="1">IF(C383="","",M377-L383)</f>
        <v>1846304</v>
      </c>
      <c r="N383" s="45">
        <f t="shared" ca="1" si="212"/>
        <v>7397938</v>
      </c>
      <c r="Q383" s="25">
        <f t="shared" ca="1" si="210"/>
        <v>88887</v>
      </c>
      <c r="R383" s="25">
        <f t="shared" ca="1" si="211"/>
        <v>265806</v>
      </c>
    </row>
    <row r="384" spans="2:18">
      <c r="B384" s="101"/>
      <c r="C384" s="36">
        <f t="shared" ca="1" si="209"/>
        <v>367</v>
      </c>
      <c r="D384" s="37">
        <f t="shared" ca="1" si="232"/>
        <v>0.06</v>
      </c>
      <c r="E384" s="38">
        <f t="shared" ca="1" si="233"/>
        <v>117566</v>
      </c>
      <c r="F384" s="39">
        <f t="shared" ca="1" si="235"/>
        <v>117566</v>
      </c>
      <c r="G384" s="40">
        <f t="shared" ca="1" si="236"/>
        <v>27758</v>
      </c>
      <c r="H384" s="40">
        <f t="shared" ca="1" si="237"/>
        <v>89808</v>
      </c>
      <c r="I384" s="41">
        <f t="shared" ca="1" si="238"/>
        <v>5461826</v>
      </c>
      <c r="J384" s="42"/>
      <c r="K384" s="43"/>
      <c r="L384" s="43"/>
      <c r="M384" s="44">
        <f ca="1">IF(C384="","",M383)</f>
        <v>1846304</v>
      </c>
      <c r="N384" s="45">
        <f t="shared" ca="1" si="212"/>
        <v>7308130</v>
      </c>
      <c r="Q384" s="25">
        <f t="shared" ca="1" si="210"/>
        <v>27758</v>
      </c>
      <c r="R384" s="25">
        <f t="shared" ca="1" si="211"/>
        <v>89808</v>
      </c>
    </row>
    <row r="385" spans="2:18">
      <c r="B385" s="101"/>
      <c r="C385" s="36">
        <f t="shared" ca="1" si="209"/>
        <v>368</v>
      </c>
      <c r="D385" s="37">
        <f t="shared" ca="1" si="232"/>
        <v>0.06</v>
      </c>
      <c r="E385" s="38">
        <f t="shared" ca="1" si="233"/>
        <v>117566</v>
      </c>
      <c r="F385" s="39">
        <f t="shared" ca="1" si="235"/>
        <v>117566</v>
      </c>
      <c r="G385" s="40">
        <f t="shared" ca="1" si="236"/>
        <v>27309</v>
      </c>
      <c r="H385" s="40">
        <f t="shared" ca="1" si="237"/>
        <v>90257</v>
      </c>
      <c r="I385" s="41">
        <f t="shared" ca="1" si="238"/>
        <v>5371569</v>
      </c>
      <c r="J385" s="42"/>
      <c r="K385" s="43"/>
      <c r="L385" s="43"/>
      <c r="M385" s="44">
        <f t="shared" ref="M385:M388" ca="1" si="241">IF(C385="","",M384)</f>
        <v>1846304</v>
      </c>
      <c r="N385" s="45">
        <f t="shared" ca="1" si="212"/>
        <v>7217873</v>
      </c>
      <c r="Q385" s="25">
        <f t="shared" ca="1" si="210"/>
        <v>27309</v>
      </c>
      <c r="R385" s="25">
        <f t="shared" ca="1" si="211"/>
        <v>90257</v>
      </c>
    </row>
    <row r="386" spans="2:18">
      <c r="B386" s="101"/>
      <c r="C386" s="36">
        <f t="shared" ca="1" si="209"/>
        <v>369</v>
      </c>
      <c r="D386" s="37">
        <f t="shared" ca="1" si="232"/>
        <v>0.06</v>
      </c>
      <c r="E386" s="38">
        <f t="shared" ca="1" si="233"/>
        <v>117566</v>
      </c>
      <c r="F386" s="39">
        <f t="shared" ca="1" si="235"/>
        <v>117566</v>
      </c>
      <c r="G386" s="40">
        <f t="shared" ca="1" si="236"/>
        <v>26858</v>
      </c>
      <c r="H386" s="40">
        <f t="shared" ca="1" si="237"/>
        <v>90708</v>
      </c>
      <c r="I386" s="41">
        <f t="shared" ca="1" si="238"/>
        <v>5280861</v>
      </c>
      <c r="J386" s="42"/>
      <c r="K386" s="43"/>
      <c r="L386" s="43"/>
      <c r="M386" s="44">
        <f t="shared" ca="1" si="241"/>
        <v>1846304</v>
      </c>
      <c r="N386" s="45">
        <f t="shared" ca="1" si="212"/>
        <v>7127165</v>
      </c>
      <c r="Q386" s="25">
        <f t="shared" ca="1" si="210"/>
        <v>26858</v>
      </c>
      <c r="R386" s="25">
        <f t="shared" ca="1" si="211"/>
        <v>90708</v>
      </c>
    </row>
    <row r="387" spans="2:18">
      <c r="B387" s="101"/>
      <c r="C387" s="36">
        <f t="shared" ca="1" si="209"/>
        <v>370</v>
      </c>
      <c r="D387" s="37">
        <f t="shared" ca="1" si="232"/>
        <v>0.06</v>
      </c>
      <c r="E387" s="38">
        <f t="shared" ca="1" si="233"/>
        <v>117566</v>
      </c>
      <c r="F387" s="39">
        <f t="shared" ca="1" si="235"/>
        <v>117566</v>
      </c>
      <c r="G387" s="40">
        <f t="shared" ca="1" si="236"/>
        <v>26404</v>
      </c>
      <c r="H387" s="40">
        <f t="shared" ca="1" si="237"/>
        <v>91162</v>
      </c>
      <c r="I387" s="41">
        <f t="shared" ca="1" si="238"/>
        <v>5189699</v>
      </c>
      <c r="J387" s="42"/>
      <c r="K387" s="43"/>
      <c r="L387" s="43"/>
      <c r="M387" s="44">
        <f t="shared" ca="1" si="241"/>
        <v>1846304</v>
      </c>
      <c r="N387" s="45">
        <f t="shared" ca="1" si="212"/>
        <v>7036003</v>
      </c>
      <c r="Q387" s="25">
        <f t="shared" ca="1" si="210"/>
        <v>26404</v>
      </c>
      <c r="R387" s="25">
        <f t="shared" ca="1" si="211"/>
        <v>91162</v>
      </c>
    </row>
    <row r="388" spans="2:18">
      <c r="B388" s="101"/>
      <c r="C388" s="36">
        <f t="shared" ca="1" si="209"/>
        <v>371</v>
      </c>
      <c r="D388" s="37">
        <f t="shared" ca="1" si="232"/>
        <v>0.06</v>
      </c>
      <c r="E388" s="38">
        <f t="shared" ca="1" si="233"/>
        <v>117566</v>
      </c>
      <c r="F388" s="39">
        <f t="shared" ca="1" si="235"/>
        <v>117566</v>
      </c>
      <c r="G388" s="40">
        <f t="shared" ca="1" si="236"/>
        <v>25948</v>
      </c>
      <c r="H388" s="40">
        <f t="shared" ca="1" si="237"/>
        <v>91618</v>
      </c>
      <c r="I388" s="41">
        <f t="shared" ca="1" si="238"/>
        <v>5098081</v>
      </c>
      <c r="J388" s="42"/>
      <c r="K388" s="43"/>
      <c r="L388" s="43"/>
      <c r="M388" s="44">
        <f t="shared" ca="1" si="241"/>
        <v>1846304</v>
      </c>
      <c r="N388" s="45">
        <f t="shared" ca="1" si="212"/>
        <v>6944385</v>
      </c>
      <c r="Q388" s="25">
        <f t="shared" ca="1" si="210"/>
        <v>25948</v>
      </c>
      <c r="R388" s="25">
        <f t="shared" ca="1" si="211"/>
        <v>91618</v>
      </c>
    </row>
    <row r="389" spans="2:18">
      <c r="B389" s="102"/>
      <c r="C389" s="49">
        <f t="shared" ca="1" si="209"/>
        <v>372</v>
      </c>
      <c r="D389" s="50">
        <f ca="1">IF(C389="","",VLOOKUP(C389/12,$H$6:$J$12,3,TRUE))</f>
        <v>0.06</v>
      </c>
      <c r="E389" s="51">
        <f t="shared" ca="1" si="233"/>
        <v>354693</v>
      </c>
      <c r="F389" s="52">
        <f ca="1">IF(C389="","",IF($E$8*12=C389,I388+G389,F388))</f>
        <v>117566</v>
      </c>
      <c r="G389" s="53">
        <f t="shared" ca="1" si="236"/>
        <v>25490</v>
      </c>
      <c r="H389" s="53">
        <f ca="1">IF(C389="","",IF($E$8*12=C389,I388,F389-G389))</f>
        <v>92076</v>
      </c>
      <c r="I389" s="54">
        <f t="shared" ca="1" si="238"/>
        <v>5006005</v>
      </c>
      <c r="J389" s="55">
        <f ca="1">IF(C389="","",IF($E$8*12=C389,M388+K389,J383))</f>
        <v>237127</v>
      </c>
      <c r="K389" s="56">
        <f ca="1">IF(C389="","",ROUND(M383*D389/2,0))</f>
        <v>55389</v>
      </c>
      <c r="L389" s="57">
        <f ca="1">IF(C389="","",IF($E$8*2=C389/6,M388,J389-K389))</f>
        <v>181738</v>
      </c>
      <c r="M389" s="58">
        <f ca="1">IF(C389="","",M383-L389)</f>
        <v>1664566</v>
      </c>
      <c r="N389" s="59">
        <f t="shared" ca="1" si="212"/>
        <v>6670571</v>
      </c>
      <c r="Q389" s="25">
        <f t="shared" ca="1" si="210"/>
        <v>80879</v>
      </c>
      <c r="R389" s="25">
        <f t="shared" ca="1" si="211"/>
        <v>273814</v>
      </c>
    </row>
    <row r="390" spans="2:18">
      <c r="B390" s="100" t="str">
        <f t="shared" ref="B390" ca="1" si="242">IF(C390="","",C401/12&amp;"年目")</f>
        <v>32年目</v>
      </c>
      <c r="C390" s="26">
        <f t="shared" ca="1" si="209"/>
        <v>373</v>
      </c>
      <c r="D390" s="27">
        <f t="shared" ref="D390:D400" ca="1" si="243">D391</f>
        <v>0.06</v>
      </c>
      <c r="E390" s="28">
        <f t="shared" ca="1" si="233"/>
        <v>117566</v>
      </c>
      <c r="F390" s="29">
        <f t="shared" ca="1" si="235"/>
        <v>117566</v>
      </c>
      <c r="G390" s="30">
        <f t="shared" ca="1" si="236"/>
        <v>25030</v>
      </c>
      <c r="H390" s="30">
        <f t="shared" ca="1" si="237"/>
        <v>92536</v>
      </c>
      <c r="I390" s="31">
        <f t="shared" ca="1" si="238"/>
        <v>4913469</v>
      </c>
      <c r="J390" s="32"/>
      <c r="K390" s="33"/>
      <c r="L390" s="33"/>
      <c r="M390" s="34">
        <f ca="1">IF(C390="","",M389)</f>
        <v>1664566</v>
      </c>
      <c r="N390" s="35">
        <f t="shared" ca="1" si="212"/>
        <v>6578035</v>
      </c>
      <c r="Q390" s="25">
        <f t="shared" ca="1" si="210"/>
        <v>25030</v>
      </c>
      <c r="R390" s="25">
        <f t="shared" ca="1" si="211"/>
        <v>92536</v>
      </c>
    </row>
    <row r="391" spans="2:18">
      <c r="B391" s="101"/>
      <c r="C391" s="36">
        <f t="shared" ca="1" si="209"/>
        <v>374</v>
      </c>
      <c r="D391" s="37">
        <f t="shared" ca="1" si="243"/>
        <v>0.06</v>
      </c>
      <c r="E391" s="38">
        <f t="shared" ca="1" si="233"/>
        <v>117566</v>
      </c>
      <c r="F391" s="39">
        <f t="shared" ca="1" si="235"/>
        <v>117566</v>
      </c>
      <c r="G391" s="40">
        <f t="shared" ca="1" si="236"/>
        <v>24567</v>
      </c>
      <c r="H391" s="40">
        <f t="shared" ca="1" si="237"/>
        <v>92999</v>
      </c>
      <c r="I391" s="41">
        <f t="shared" ca="1" si="238"/>
        <v>4820470</v>
      </c>
      <c r="J391" s="42"/>
      <c r="K391" s="43"/>
      <c r="L391" s="43"/>
      <c r="M391" s="44">
        <f t="shared" ref="M391:M394" ca="1" si="244">IF(C391="","",M390)</f>
        <v>1664566</v>
      </c>
      <c r="N391" s="45">
        <f t="shared" ca="1" si="212"/>
        <v>6485036</v>
      </c>
      <c r="Q391" s="25">
        <f t="shared" ca="1" si="210"/>
        <v>24567</v>
      </c>
      <c r="R391" s="25">
        <f t="shared" ca="1" si="211"/>
        <v>92999</v>
      </c>
    </row>
    <row r="392" spans="2:18">
      <c r="B392" s="101"/>
      <c r="C392" s="36">
        <f t="shared" ca="1" si="209"/>
        <v>375</v>
      </c>
      <c r="D392" s="37">
        <f t="shared" ca="1" si="243"/>
        <v>0.06</v>
      </c>
      <c r="E392" s="38">
        <f t="shared" ca="1" si="233"/>
        <v>117566</v>
      </c>
      <c r="F392" s="39">
        <f t="shared" ca="1" si="235"/>
        <v>117566</v>
      </c>
      <c r="G392" s="40">
        <f t="shared" ca="1" si="236"/>
        <v>24102</v>
      </c>
      <c r="H392" s="40">
        <f t="shared" ca="1" si="237"/>
        <v>93464</v>
      </c>
      <c r="I392" s="41">
        <f t="shared" ca="1" si="238"/>
        <v>4727006</v>
      </c>
      <c r="J392" s="42"/>
      <c r="K392" s="43"/>
      <c r="L392" s="43"/>
      <c r="M392" s="44">
        <f t="shared" ca="1" si="244"/>
        <v>1664566</v>
      </c>
      <c r="N392" s="45">
        <f t="shared" ca="1" si="212"/>
        <v>6391572</v>
      </c>
      <c r="Q392" s="25">
        <f t="shared" ca="1" si="210"/>
        <v>24102</v>
      </c>
      <c r="R392" s="25">
        <f t="shared" ca="1" si="211"/>
        <v>93464</v>
      </c>
    </row>
    <row r="393" spans="2:18">
      <c r="B393" s="101"/>
      <c r="C393" s="36">
        <f t="shared" ca="1" si="209"/>
        <v>376</v>
      </c>
      <c r="D393" s="37">
        <f t="shared" ca="1" si="243"/>
        <v>0.06</v>
      </c>
      <c r="E393" s="38">
        <f t="shared" ca="1" si="233"/>
        <v>117566</v>
      </c>
      <c r="F393" s="39">
        <f t="shared" ca="1" si="235"/>
        <v>117566</v>
      </c>
      <c r="G393" s="40">
        <f t="shared" ca="1" si="236"/>
        <v>23635</v>
      </c>
      <c r="H393" s="40">
        <f t="shared" ca="1" si="237"/>
        <v>93931</v>
      </c>
      <c r="I393" s="41">
        <f t="shared" ca="1" si="238"/>
        <v>4633075</v>
      </c>
      <c r="J393" s="42"/>
      <c r="K393" s="43"/>
      <c r="L393" s="43"/>
      <c r="M393" s="44">
        <f t="shared" ca="1" si="244"/>
        <v>1664566</v>
      </c>
      <c r="N393" s="45">
        <f t="shared" ca="1" si="212"/>
        <v>6297641</v>
      </c>
      <c r="Q393" s="25">
        <f t="shared" ca="1" si="210"/>
        <v>23635</v>
      </c>
      <c r="R393" s="25">
        <f t="shared" ca="1" si="211"/>
        <v>93931</v>
      </c>
    </row>
    <row r="394" spans="2:18">
      <c r="B394" s="101"/>
      <c r="C394" s="36">
        <f t="shared" ca="1" si="209"/>
        <v>377</v>
      </c>
      <c r="D394" s="37">
        <f t="shared" ca="1" si="243"/>
        <v>0.06</v>
      </c>
      <c r="E394" s="38">
        <f t="shared" ca="1" si="233"/>
        <v>117566</v>
      </c>
      <c r="F394" s="39">
        <f t="shared" ca="1" si="235"/>
        <v>117566</v>
      </c>
      <c r="G394" s="40">
        <f t="shared" ca="1" si="236"/>
        <v>23165</v>
      </c>
      <c r="H394" s="40">
        <f t="shared" ca="1" si="237"/>
        <v>94401</v>
      </c>
      <c r="I394" s="41">
        <f t="shared" ca="1" si="238"/>
        <v>4538674</v>
      </c>
      <c r="J394" s="42"/>
      <c r="K394" s="43"/>
      <c r="L394" s="43"/>
      <c r="M394" s="44">
        <f t="shared" ca="1" si="244"/>
        <v>1664566</v>
      </c>
      <c r="N394" s="45">
        <f t="shared" ca="1" si="212"/>
        <v>6203240</v>
      </c>
      <c r="Q394" s="25">
        <f t="shared" ca="1" si="210"/>
        <v>23165</v>
      </c>
      <c r="R394" s="25">
        <f t="shared" ca="1" si="211"/>
        <v>94401</v>
      </c>
    </row>
    <row r="395" spans="2:18">
      <c r="B395" s="101"/>
      <c r="C395" s="36">
        <f t="shared" ca="1" si="209"/>
        <v>378</v>
      </c>
      <c r="D395" s="37">
        <f t="shared" ca="1" si="243"/>
        <v>0.06</v>
      </c>
      <c r="E395" s="38">
        <f t="shared" ca="1" si="233"/>
        <v>354693</v>
      </c>
      <c r="F395" s="39">
        <f t="shared" ca="1" si="235"/>
        <v>117566</v>
      </c>
      <c r="G395" s="40">
        <f t="shared" ca="1" si="236"/>
        <v>22693</v>
      </c>
      <c r="H395" s="40">
        <f t="shared" ca="1" si="237"/>
        <v>94873</v>
      </c>
      <c r="I395" s="41">
        <f t="shared" ca="1" si="238"/>
        <v>4443801</v>
      </c>
      <c r="J395" s="46">
        <f ca="1">IF(C395="","",J389)</f>
        <v>237127</v>
      </c>
      <c r="K395" s="47">
        <f t="shared" ref="K395" ca="1" si="245">IF(C395="","",ROUND(M389*D395/2,0))</f>
        <v>49937</v>
      </c>
      <c r="L395" s="48">
        <f t="shared" ref="L395" ca="1" si="246">IF(C395="","",J395-K395)</f>
        <v>187190</v>
      </c>
      <c r="M395" s="44">
        <f ca="1">IF(C395="","",M389-L395)</f>
        <v>1477376</v>
      </c>
      <c r="N395" s="45">
        <f t="shared" ca="1" si="212"/>
        <v>5921177</v>
      </c>
      <c r="Q395" s="25">
        <f t="shared" ca="1" si="210"/>
        <v>72630</v>
      </c>
      <c r="R395" s="25">
        <f t="shared" ca="1" si="211"/>
        <v>282063</v>
      </c>
    </row>
    <row r="396" spans="2:18">
      <c r="B396" s="101"/>
      <c r="C396" s="36">
        <f t="shared" ca="1" si="209"/>
        <v>379</v>
      </c>
      <c r="D396" s="37">
        <f t="shared" ca="1" si="243"/>
        <v>0.06</v>
      </c>
      <c r="E396" s="38">
        <f t="shared" ca="1" si="233"/>
        <v>117566</v>
      </c>
      <c r="F396" s="39">
        <f t="shared" ca="1" si="235"/>
        <v>117566</v>
      </c>
      <c r="G396" s="40">
        <f t="shared" ca="1" si="236"/>
        <v>22219</v>
      </c>
      <c r="H396" s="40">
        <f t="shared" ca="1" si="237"/>
        <v>95347</v>
      </c>
      <c r="I396" s="41">
        <f t="shared" ca="1" si="238"/>
        <v>4348454</v>
      </c>
      <c r="J396" s="42"/>
      <c r="K396" s="43"/>
      <c r="L396" s="43"/>
      <c r="M396" s="44">
        <f ca="1">IF(C396="","",M395)</f>
        <v>1477376</v>
      </c>
      <c r="N396" s="45">
        <f t="shared" ca="1" si="212"/>
        <v>5825830</v>
      </c>
      <c r="Q396" s="25">
        <f t="shared" ca="1" si="210"/>
        <v>22219</v>
      </c>
      <c r="R396" s="25">
        <f t="shared" ca="1" si="211"/>
        <v>95347</v>
      </c>
    </row>
    <row r="397" spans="2:18">
      <c r="B397" s="101"/>
      <c r="C397" s="36">
        <f t="shared" ca="1" si="209"/>
        <v>380</v>
      </c>
      <c r="D397" s="37">
        <f t="shared" ca="1" si="243"/>
        <v>0.06</v>
      </c>
      <c r="E397" s="38">
        <f t="shared" ca="1" si="233"/>
        <v>117566</v>
      </c>
      <c r="F397" s="39">
        <f t="shared" ca="1" si="235"/>
        <v>117566</v>
      </c>
      <c r="G397" s="40">
        <f t="shared" ca="1" si="236"/>
        <v>21742</v>
      </c>
      <c r="H397" s="40">
        <f t="shared" ca="1" si="237"/>
        <v>95824</v>
      </c>
      <c r="I397" s="41">
        <f t="shared" ca="1" si="238"/>
        <v>4252630</v>
      </c>
      <c r="J397" s="42"/>
      <c r="K397" s="43"/>
      <c r="L397" s="43"/>
      <c r="M397" s="44">
        <f t="shared" ref="M397:M400" ca="1" si="247">IF(C397="","",M396)</f>
        <v>1477376</v>
      </c>
      <c r="N397" s="45">
        <f t="shared" ca="1" si="212"/>
        <v>5730006</v>
      </c>
      <c r="Q397" s="25">
        <f t="shared" ca="1" si="210"/>
        <v>21742</v>
      </c>
      <c r="R397" s="25">
        <f t="shared" ca="1" si="211"/>
        <v>95824</v>
      </c>
    </row>
    <row r="398" spans="2:18">
      <c r="B398" s="101"/>
      <c r="C398" s="36">
        <f t="shared" ca="1" si="209"/>
        <v>381</v>
      </c>
      <c r="D398" s="37">
        <f t="shared" ca="1" si="243"/>
        <v>0.06</v>
      </c>
      <c r="E398" s="38">
        <f t="shared" ca="1" si="233"/>
        <v>117566</v>
      </c>
      <c r="F398" s="39">
        <f t="shared" ca="1" si="235"/>
        <v>117566</v>
      </c>
      <c r="G398" s="40">
        <f t="shared" ca="1" si="236"/>
        <v>21263</v>
      </c>
      <c r="H398" s="40">
        <f t="shared" ca="1" si="237"/>
        <v>96303</v>
      </c>
      <c r="I398" s="41">
        <f t="shared" ca="1" si="238"/>
        <v>4156327</v>
      </c>
      <c r="J398" s="42"/>
      <c r="K398" s="43"/>
      <c r="L398" s="43"/>
      <c r="M398" s="44">
        <f t="shared" ca="1" si="247"/>
        <v>1477376</v>
      </c>
      <c r="N398" s="45">
        <f t="shared" ca="1" si="212"/>
        <v>5633703</v>
      </c>
      <c r="Q398" s="25">
        <f t="shared" ca="1" si="210"/>
        <v>21263</v>
      </c>
      <c r="R398" s="25">
        <f t="shared" ca="1" si="211"/>
        <v>96303</v>
      </c>
    </row>
    <row r="399" spans="2:18">
      <c r="B399" s="101"/>
      <c r="C399" s="36">
        <f t="shared" ca="1" si="209"/>
        <v>382</v>
      </c>
      <c r="D399" s="37">
        <f t="shared" ca="1" si="243"/>
        <v>0.06</v>
      </c>
      <c r="E399" s="38">
        <f t="shared" ca="1" si="233"/>
        <v>117566</v>
      </c>
      <c r="F399" s="39">
        <f t="shared" ca="1" si="235"/>
        <v>117566</v>
      </c>
      <c r="G399" s="40">
        <f t="shared" ca="1" si="236"/>
        <v>20782</v>
      </c>
      <c r="H399" s="40">
        <f t="shared" ca="1" si="237"/>
        <v>96784</v>
      </c>
      <c r="I399" s="41">
        <f t="shared" ca="1" si="238"/>
        <v>4059543</v>
      </c>
      <c r="J399" s="42"/>
      <c r="K399" s="43"/>
      <c r="L399" s="43"/>
      <c r="M399" s="44">
        <f t="shared" ca="1" si="247"/>
        <v>1477376</v>
      </c>
      <c r="N399" s="45">
        <f t="shared" ca="1" si="212"/>
        <v>5536919</v>
      </c>
      <c r="Q399" s="25">
        <f t="shared" ca="1" si="210"/>
        <v>20782</v>
      </c>
      <c r="R399" s="25">
        <f t="shared" ca="1" si="211"/>
        <v>96784</v>
      </c>
    </row>
    <row r="400" spans="2:18">
      <c r="B400" s="101"/>
      <c r="C400" s="36">
        <f t="shared" ca="1" si="209"/>
        <v>383</v>
      </c>
      <c r="D400" s="37">
        <f t="shared" ca="1" si="243"/>
        <v>0.06</v>
      </c>
      <c r="E400" s="38">
        <f t="shared" ca="1" si="233"/>
        <v>117566</v>
      </c>
      <c r="F400" s="39">
        <f t="shared" ca="1" si="235"/>
        <v>117566</v>
      </c>
      <c r="G400" s="40">
        <f t="shared" ca="1" si="236"/>
        <v>20298</v>
      </c>
      <c r="H400" s="40">
        <f t="shared" ca="1" si="237"/>
        <v>97268</v>
      </c>
      <c r="I400" s="41">
        <f t="shared" ca="1" si="238"/>
        <v>3962275</v>
      </c>
      <c r="J400" s="42"/>
      <c r="K400" s="43"/>
      <c r="L400" s="43"/>
      <c r="M400" s="44">
        <f t="shared" ca="1" si="247"/>
        <v>1477376</v>
      </c>
      <c r="N400" s="45">
        <f t="shared" ca="1" si="212"/>
        <v>5439651</v>
      </c>
      <c r="Q400" s="25">
        <f t="shared" ca="1" si="210"/>
        <v>20298</v>
      </c>
      <c r="R400" s="25">
        <f t="shared" ca="1" si="211"/>
        <v>97268</v>
      </c>
    </row>
    <row r="401" spans="2:18">
      <c r="B401" s="102"/>
      <c r="C401" s="49">
        <f t="shared" ca="1" si="209"/>
        <v>384</v>
      </c>
      <c r="D401" s="50">
        <f ca="1">IF(C401="","",VLOOKUP(C401/12,$H$6:$J$12,3,TRUE))</f>
        <v>0.06</v>
      </c>
      <c r="E401" s="51">
        <f t="shared" ca="1" si="233"/>
        <v>354693</v>
      </c>
      <c r="F401" s="52">
        <f ca="1">IF(C401="","",IF($E$8*12=C401,I400+G401,F400))</f>
        <v>117566</v>
      </c>
      <c r="G401" s="53">
        <f t="shared" ca="1" si="236"/>
        <v>19811</v>
      </c>
      <c r="H401" s="53">
        <f ca="1">IF(C401="","",IF($E$8*12=C401,I400,F401-G401))</f>
        <v>97755</v>
      </c>
      <c r="I401" s="54">
        <f t="shared" ca="1" si="238"/>
        <v>3864520</v>
      </c>
      <c r="J401" s="55">
        <f ca="1">IF(C401="","",IF($E$8*12=C401,M400+K401,J395))</f>
        <v>237127</v>
      </c>
      <c r="K401" s="56">
        <f ca="1">IF(C401="","",ROUND(M395*D401/2,0))</f>
        <v>44321</v>
      </c>
      <c r="L401" s="57">
        <f ca="1">IF(C401="","",IF($E$8*2=C401/6,M400,J401-K401))</f>
        <v>192806</v>
      </c>
      <c r="M401" s="58">
        <f ca="1">IF(C401="","",M395-L401)</f>
        <v>1284570</v>
      </c>
      <c r="N401" s="59">
        <f t="shared" ca="1" si="212"/>
        <v>5149090</v>
      </c>
      <c r="Q401" s="25">
        <f t="shared" ca="1" si="210"/>
        <v>64132</v>
      </c>
      <c r="R401" s="25">
        <f t="shared" ca="1" si="211"/>
        <v>290561</v>
      </c>
    </row>
    <row r="402" spans="2:18">
      <c r="B402" s="100" t="str">
        <f t="shared" ref="B402" ca="1" si="248">IF(C402="","",C413/12&amp;"年目")</f>
        <v>33年目</v>
      </c>
      <c r="C402" s="26">
        <f t="shared" ca="1" si="209"/>
        <v>385</v>
      </c>
      <c r="D402" s="27">
        <f t="shared" ref="D402:D412" ca="1" si="249">D403</f>
        <v>0.06</v>
      </c>
      <c r="E402" s="28">
        <f t="shared" ca="1" si="233"/>
        <v>117566</v>
      </c>
      <c r="F402" s="29">
        <f t="shared" ca="1" si="235"/>
        <v>117566</v>
      </c>
      <c r="G402" s="30">
        <f t="shared" ca="1" si="236"/>
        <v>19323</v>
      </c>
      <c r="H402" s="30">
        <f t="shared" ca="1" si="237"/>
        <v>98243</v>
      </c>
      <c r="I402" s="31">
        <f t="shared" ca="1" si="238"/>
        <v>3766277</v>
      </c>
      <c r="J402" s="32"/>
      <c r="K402" s="33"/>
      <c r="L402" s="33"/>
      <c r="M402" s="34">
        <f ca="1">IF(C402="","",M401)</f>
        <v>1284570</v>
      </c>
      <c r="N402" s="35">
        <f t="shared" ca="1" si="212"/>
        <v>5050847</v>
      </c>
      <c r="Q402" s="25">
        <f t="shared" ca="1" si="210"/>
        <v>19323</v>
      </c>
      <c r="R402" s="25">
        <f t="shared" ca="1" si="211"/>
        <v>98243</v>
      </c>
    </row>
    <row r="403" spans="2:18">
      <c r="B403" s="101"/>
      <c r="C403" s="36">
        <f t="shared" ref="C403:C437" ca="1" si="250">IF(C402="","",IF($E$8*12&lt;C402+1,"",C402+1))</f>
        <v>386</v>
      </c>
      <c r="D403" s="37">
        <f t="shared" ca="1" si="249"/>
        <v>0.06</v>
      </c>
      <c r="E403" s="38">
        <f t="shared" ca="1" si="233"/>
        <v>117566</v>
      </c>
      <c r="F403" s="39">
        <f t="shared" ca="1" si="235"/>
        <v>117566</v>
      </c>
      <c r="G403" s="40">
        <f t="shared" ca="1" si="236"/>
        <v>18831</v>
      </c>
      <c r="H403" s="40">
        <f t="shared" ca="1" si="237"/>
        <v>98735</v>
      </c>
      <c r="I403" s="41">
        <f t="shared" ca="1" si="238"/>
        <v>3667542</v>
      </c>
      <c r="J403" s="42"/>
      <c r="K403" s="43"/>
      <c r="L403" s="43"/>
      <c r="M403" s="44">
        <f t="shared" ref="M403:M406" ca="1" si="251">IF(C403="","",M402)</f>
        <v>1284570</v>
      </c>
      <c r="N403" s="45">
        <f t="shared" ca="1" si="212"/>
        <v>4952112</v>
      </c>
      <c r="Q403" s="25">
        <f t="shared" ref="Q403:Q437" ca="1" si="252">IF(C403="","",G403+K403)</f>
        <v>18831</v>
      </c>
      <c r="R403" s="25">
        <f t="shared" ref="R403:R437" ca="1" si="253">IF(C403="","",H403+L403)</f>
        <v>98735</v>
      </c>
    </row>
    <row r="404" spans="2:18">
      <c r="B404" s="101"/>
      <c r="C404" s="36">
        <f t="shared" ca="1" si="250"/>
        <v>387</v>
      </c>
      <c r="D404" s="37">
        <f t="shared" ca="1" si="249"/>
        <v>0.06</v>
      </c>
      <c r="E404" s="38">
        <f t="shared" ca="1" si="233"/>
        <v>117566</v>
      </c>
      <c r="F404" s="39">
        <f t="shared" ca="1" si="235"/>
        <v>117566</v>
      </c>
      <c r="G404" s="40">
        <f t="shared" ca="1" si="236"/>
        <v>18338</v>
      </c>
      <c r="H404" s="40">
        <f t="shared" ca="1" si="237"/>
        <v>99228</v>
      </c>
      <c r="I404" s="41">
        <f t="shared" ca="1" si="238"/>
        <v>3568314</v>
      </c>
      <c r="J404" s="42"/>
      <c r="K404" s="43"/>
      <c r="L404" s="43"/>
      <c r="M404" s="44">
        <f t="shared" ca="1" si="251"/>
        <v>1284570</v>
      </c>
      <c r="N404" s="45">
        <f t="shared" ref="N404:N437" ca="1" si="254">IF(C404="","",I404+M404)</f>
        <v>4852884</v>
      </c>
      <c r="Q404" s="25">
        <f t="shared" ca="1" si="252"/>
        <v>18338</v>
      </c>
      <c r="R404" s="25">
        <f t="shared" ca="1" si="253"/>
        <v>99228</v>
      </c>
    </row>
    <row r="405" spans="2:18">
      <c r="B405" s="101"/>
      <c r="C405" s="36">
        <f t="shared" ca="1" si="250"/>
        <v>388</v>
      </c>
      <c r="D405" s="37">
        <f t="shared" ca="1" si="249"/>
        <v>0.06</v>
      </c>
      <c r="E405" s="38">
        <f t="shared" ca="1" si="233"/>
        <v>117566</v>
      </c>
      <c r="F405" s="39">
        <f t="shared" ca="1" si="235"/>
        <v>117566</v>
      </c>
      <c r="G405" s="40">
        <f t="shared" ca="1" si="236"/>
        <v>17842</v>
      </c>
      <c r="H405" s="40">
        <f t="shared" ca="1" si="237"/>
        <v>99724</v>
      </c>
      <c r="I405" s="41">
        <f t="shared" ca="1" si="238"/>
        <v>3468590</v>
      </c>
      <c r="J405" s="42"/>
      <c r="K405" s="43"/>
      <c r="L405" s="43"/>
      <c r="M405" s="44">
        <f t="shared" ca="1" si="251"/>
        <v>1284570</v>
      </c>
      <c r="N405" s="45">
        <f t="shared" ca="1" si="254"/>
        <v>4753160</v>
      </c>
      <c r="Q405" s="25">
        <f t="shared" ca="1" si="252"/>
        <v>17842</v>
      </c>
      <c r="R405" s="25">
        <f t="shared" ca="1" si="253"/>
        <v>99724</v>
      </c>
    </row>
    <row r="406" spans="2:18">
      <c r="B406" s="101"/>
      <c r="C406" s="36">
        <f t="shared" ca="1" si="250"/>
        <v>389</v>
      </c>
      <c r="D406" s="37">
        <f t="shared" ca="1" si="249"/>
        <v>0.06</v>
      </c>
      <c r="E406" s="38">
        <f t="shared" ca="1" si="233"/>
        <v>117566</v>
      </c>
      <c r="F406" s="39">
        <f t="shared" ca="1" si="235"/>
        <v>117566</v>
      </c>
      <c r="G406" s="40">
        <f t="shared" ca="1" si="236"/>
        <v>17343</v>
      </c>
      <c r="H406" s="40">
        <f t="shared" ca="1" si="237"/>
        <v>100223</v>
      </c>
      <c r="I406" s="41">
        <f t="shared" ca="1" si="238"/>
        <v>3368367</v>
      </c>
      <c r="J406" s="42"/>
      <c r="K406" s="43"/>
      <c r="L406" s="43"/>
      <c r="M406" s="44">
        <f t="shared" ca="1" si="251"/>
        <v>1284570</v>
      </c>
      <c r="N406" s="45">
        <f t="shared" ca="1" si="254"/>
        <v>4652937</v>
      </c>
      <c r="Q406" s="25">
        <f t="shared" ca="1" si="252"/>
        <v>17343</v>
      </c>
      <c r="R406" s="25">
        <f t="shared" ca="1" si="253"/>
        <v>100223</v>
      </c>
    </row>
    <row r="407" spans="2:18">
      <c r="B407" s="101"/>
      <c r="C407" s="36">
        <f t="shared" ca="1" si="250"/>
        <v>390</v>
      </c>
      <c r="D407" s="37">
        <f t="shared" ca="1" si="249"/>
        <v>0.06</v>
      </c>
      <c r="E407" s="38">
        <f t="shared" ca="1" si="233"/>
        <v>354693</v>
      </c>
      <c r="F407" s="39">
        <f t="shared" ca="1" si="235"/>
        <v>117566</v>
      </c>
      <c r="G407" s="40">
        <f t="shared" ca="1" si="236"/>
        <v>16842</v>
      </c>
      <c r="H407" s="40">
        <f t="shared" ca="1" si="237"/>
        <v>100724</v>
      </c>
      <c r="I407" s="41">
        <f t="shared" ca="1" si="238"/>
        <v>3267643</v>
      </c>
      <c r="J407" s="46">
        <f ca="1">IF(C407="","",J401)</f>
        <v>237127</v>
      </c>
      <c r="K407" s="47">
        <f t="shared" ref="K407" ca="1" si="255">IF(C407="","",ROUND(M401*D407/2,0))</f>
        <v>38537</v>
      </c>
      <c r="L407" s="48">
        <f t="shared" ref="L407" ca="1" si="256">IF(C407="","",J407-K407)</f>
        <v>198590</v>
      </c>
      <c r="M407" s="44">
        <f ca="1">IF(C407="","",M401-L407)</f>
        <v>1085980</v>
      </c>
      <c r="N407" s="45">
        <f t="shared" ca="1" si="254"/>
        <v>4353623</v>
      </c>
      <c r="Q407" s="25">
        <f t="shared" ca="1" si="252"/>
        <v>55379</v>
      </c>
      <c r="R407" s="25">
        <f t="shared" ca="1" si="253"/>
        <v>299314</v>
      </c>
    </row>
    <row r="408" spans="2:18">
      <c r="B408" s="101"/>
      <c r="C408" s="36">
        <f t="shared" ca="1" si="250"/>
        <v>391</v>
      </c>
      <c r="D408" s="37">
        <f t="shared" ca="1" si="249"/>
        <v>0.06</v>
      </c>
      <c r="E408" s="38">
        <f t="shared" ca="1" si="233"/>
        <v>117566</v>
      </c>
      <c r="F408" s="39">
        <f t="shared" ca="1" si="235"/>
        <v>117566</v>
      </c>
      <c r="G408" s="40">
        <f t="shared" ca="1" si="236"/>
        <v>16338</v>
      </c>
      <c r="H408" s="40">
        <f t="shared" ca="1" si="237"/>
        <v>101228</v>
      </c>
      <c r="I408" s="41">
        <f t="shared" ca="1" si="238"/>
        <v>3166415</v>
      </c>
      <c r="J408" s="42"/>
      <c r="K408" s="43"/>
      <c r="L408" s="43"/>
      <c r="M408" s="44">
        <f ca="1">IF(C408="","",M407)</f>
        <v>1085980</v>
      </c>
      <c r="N408" s="45">
        <f t="shared" ca="1" si="254"/>
        <v>4252395</v>
      </c>
      <c r="Q408" s="25">
        <f t="shared" ca="1" si="252"/>
        <v>16338</v>
      </c>
      <c r="R408" s="25">
        <f t="shared" ca="1" si="253"/>
        <v>101228</v>
      </c>
    </row>
    <row r="409" spans="2:18">
      <c r="B409" s="101"/>
      <c r="C409" s="36">
        <f t="shared" ca="1" si="250"/>
        <v>392</v>
      </c>
      <c r="D409" s="37">
        <f t="shared" ca="1" si="249"/>
        <v>0.06</v>
      </c>
      <c r="E409" s="38">
        <f t="shared" ca="1" si="233"/>
        <v>117566</v>
      </c>
      <c r="F409" s="39">
        <f t="shared" ca="1" si="235"/>
        <v>117566</v>
      </c>
      <c r="G409" s="40">
        <f t="shared" ca="1" si="236"/>
        <v>15832</v>
      </c>
      <c r="H409" s="40">
        <f t="shared" ca="1" si="237"/>
        <v>101734</v>
      </c>
      <c r="I409" s="41">
        <f t="shared" ca="1" si="238"/>
        <v>3064681</v>
      </c>
      <c r="J409" s="42"/>
      <c r="K409" s="43"/>
      <c r="L409" s="43"/>
      <c r="M409" s="44">
        <f t="shared" ref="M409:M412" ca="1" si="257">IF(C409="","",M408)</f>
        <v>1085980</v>
      </c>
      <c r="N409" s="45">
        <f t="shared" ca="1" si="254"/>
        <v>4150661</v>
      </c>
      <c r="Q409" s="25">
        <f t="shared" ca="1" si="252"/>
        <v>15832</v>
      </c>
      <c r="R409" s="25">
        <f t="shared" ca="1" si="253"/>
        <v>101734</v>
      </c>
    </row>
    <row r="410" spans="2:18">
      <c r="B410" s="101"/>
      <c r="C410" s="36">
        <f t="shared" ca="1" si="250"/>
        <v>393</v>
      </c>
      <c r="D410" s="37">
        <f t="shared" ca="1" si="249"/>
        <v>0.06</v>
      </c>
      <c r="E410" s="38">
        <f t="shared" ca="1" si="233"/>
        <v>117566</v>
      </c>
      <c r="F410" s="39">
        <f t="shared" ca="1" si="235"/>
        <v>117566</v>
      </c>
      <c r="G410" s="40">
        <f t="shared" ca="1" si="236"/>
        <v>15323</v>
      </c>
      <c r="H410" s="40">
        <f t="shared" ca="1" si="237"/>
        <v>102243</v>
      </c>
      <c r="I410" s="41">
        <f t="shared" ca="1" si="238"/>
        <v>2962438</v>
      </c>
      <c r="J410" s="42"/>
      <c r="K410" s="43"/>
      <c r="L410" s="43"/>
      <c r="M410" s="44">
        <f t="shared" ca="1" si="257"/>
        <v>1085980</v>
      </c>
      <c r="N410" s="45">
        <f t="shared" ca="1" si="254"/>
        <v>4048418</v>
      </c>
      <c r="Q410" s="25">
        <f t="shared" ca="1" si="252"/>
        <v>15323</v>
      </c>
      <c r="R410" s="25">
        <f t="shared" ca="1" si="253"/>
        <v>102243</v>
      </c>
    </row>
    <row r="411" spans="2:18">
      <c r="B411" s="101"/>
      <c r="C411" s="36">
        <f t="shared" ca="1" si="250"/>
        <v>394</v>
      </c>
      <c r="D411" s="37">
        <f t="shared" ca="1" si="249"/>
        <v>0.06</v>
      </c>
      <c r="E411" s="38">
        <f t="shared" ca="1" si="233"/>
        <v>117566</v>
      </c>
      <c r="F411" s="39">
        <f t="shared" ca="1" si="235"/>
        <v>117566</v>
      </c>
      <c r="G411" s="40">
        <f t="shared" ca="1" si="236"/>
        <v>14812</v>
      </c>
      <c r="H411" s="40">
        <f t="shared" ca="1" si="237"/>
        <v>102754</v>
      </c>
      <c r="I411" s="41">
        <f t="shared" ca="1" si="238"/>
        <v>2859684</v>
      </c>
      <c r="J411" s="42"/>
      <c r="K411" s="43"/>
      <c r="L411" s="43"/>
      <c r="M411" s="44">
        <f t="shared" ca="1" si="257"/>
        <v>1085980</v>
      </c>
      <c r="N411" s="45">
        <f t="shared" ca="1" si="254"/>
        <v>3945664</v>
      </c>
      <c r="Q411" s="25">
        <f t="shared" ca="1" si="252"/>
        <v>14812</v>
      </c>
      <c r="R411" s="25">
        <f t="shared" ca="1" si="253"/>
        <v>102754</v>
      </c>
    </row>
    <row r="412" spans="2:18">
      <c r="B412" s="101"/>
      <c r="C412" s="36">
        <f t="shared" ca="1" si="250"/>
        <v>395</v>
      </c>
      <c r="D412" s="37">
        <f t="shared" ca="1" si="249"/>
        <v>0.06</v>
      </c>
      <c r="E412" s="38">
        <f t="shared" ca="1" si="233"/>
        <v>117566</v>
      </c>
      <c r="F412" s="39">
        <f t="shared" ca="1" si="235"/>
        <v>117566</v>
      </c>
      <c r="G412" s="40">
        <f t="shared" ca="1" si="236"/>
        <v>14298</v>
      </c>
      <c r="H412" s="40">
        <f t="shared" ca="1" si="237"/>
        <v>103268</v>
      </c>
      <c r="I412" s="41">
        <f t="shared" ca="1" si="238"/>
        <v>2756416</v>
      </c>
      <c r="J412" s="42"/>
      <c r="K412" s="43"/>
      <c r="L412" s="43"/>
      <c r="M412" s="44">
        <f t="shared" ca="1" si="257"/>
        <v>1085980</v>
      </c>
      <c r="N412" s="45">
        <f t="shared" ca="1" si="254"/>
        <v>3842396</v>
      </c>
      <c r="Q412" s="25">
        <f t="shared" ca="1" si="252"/>
        <v>14298</v>
      </c>
      <c r="R412" s="25">
        <f t="shared" ca="1" si="253"/>
        <v>103268</v>
      </c>
    </row>
    <row r="413" spans="2:18">
      <c r="B413" s="102"/>
      <c r="C413" s="49">
        <f t="shared" ca="1" si="250"/>
        <v>396</v>
      </c>
      <c r="D413" s="50">
        <f ca="1">IF(C413="","",VLOOKUP(C413/12,$H$6:$J$12,3,TRUE))</f>
        <v>0.06</v>
      </c>
      <c r="E413" s="51">
        <f t="shared" ca="1" si="233"/>
        <v>354693</v>
      </c>
      <c r="F413" s="52">
        <f ca="1">IF(C413="","",IF($E$8*12=C413,I412+G413,F412))</f>
        <v>117566</v>
      </c>
      <c r="G413" s="53">
        <f t="shared" ca="1" si="236"/>
        <v>13782</v>
      </c>
      <c r="H413" s="53">
        <f ca="1">IF(C413="","",IF($E$8*12=C413,I412,F413-G413))</f>
        <v>103784</v>
      </c>
      <c r="I413" s="54">
        <f t="shared" ca="1" si="238"/>
        <v>2652632</v>
      </c>
      <c r="J413" s="55">
        <f ca="1">IF(C413="","",IF($E$8*12=C413,M412+K413,J407))</f>
        <v>237127</v>
      </c>
      <c r="K413" s="56">
        <f ca="1">IF(C413="","",ROUND(M407*D413/2,0))</f>
        <v>32579</v>
      </c>
      <c r="L413" s="57">
        <f ca="1">IF(C413="","",IF($E$8*2=C413/6,M412,J413-K413))</f>
        <v>204548</v>
      </c>
      <c r="M413" s="58">
        <f ca="1">IF(C413="","",M407-L413)</f>
        <v>881432</v>
      </c>
      <c r="N413" s="59">
        <f t="shared" ca="1" si="254"/>
        <v>3534064</v>
      </c>
      <c r="Q413" s="25">
        <f t="shared" ca="1" si="252"/>
        <v>46361</v>
      </c>
      <c r="R413" s="25">
        <f t="shared" ca="1" si="253"/>
        <v>308332</v>
      </c>
    </row>
    <row r="414" spans="2:18">
      <c r="B414" s="100" t="str">
        <f t="shared" ref="B414" ca="1" si="258">IF(C414="","",C425/12&amp;"年目")</f>
        <v>34年目</v>
      </c>
      <c r="C414" s="26">
        <f t="shared" ca="1" si="250"/>
        <v>397</v>
      </c>
      <c r="D414" s="27">
        <f t="shared" ref="D414:D424" ca="1" si="259">D415</f>
        <v>0.06</v>
      </c>
      <c r="E414" s="28">
        <f t="shared" ca="1" si="233"/>
        <v>117566</v>
      </c>
      <c r="F414" s="29">
        <f t="shared" ca="1" si="235"/>
        <v>117566</v>
      </c>
      <c r="G414" s="30">
        <f t="shared" ca="1" si="236"/>
        <v>13263</v>
      </c>
      <c r="H414" s="30">
        <f t="shared" ca="1" si="237"/>
        <v>104303</v>
      </c>
      <c r="I414" s="31">
        <f t="shared" ca="1" si="238"/>
        <v>2548329</v>
      </c>
      <c r="J414" s="32"/>
      <c r="K414" s="33"/>
      <c r="L414" s="33"/>
      <c r="M414" s="34">
        <f ca="1">IF(C414="","",M413)</f>
        <v>881432</v>
      </c>
      <c r="N414" s="35">
        <f t="shared" ca="1" si="254"/>
        <v>3429761</v>
      </c>
      <c r="Q414" s="25">
        <f t="shared" ca="1" si="252"/>
        <v>13263</v>
      </c>
      <c r="R414" s="25">
        <f t="shared" ca="1" si="253"/>
        <v>104303</v>
      </c>
    </row>
    <row r="415" spans="2:18">
      <c r="B415" s="101"/>
      <c r="C415" s="36">
        <f t="shared" ca="1" si="250"/>
        <v>398</v>
      </c>
      <c r="D415" s="37">
        <f t="shared" ca="1" si="259"/>
        <v>0.06</v>
      </c>
      <c r="E415" s="38">
        <f t="shared" ca="1" si="233"/>
        <v>117566</v>
      </c>
      <c r="F415" s="39">
        <f t="shared" ca="1" si="235"/>
        <v>117566</v>
      </c>
      <c r="G415" s="40">
        <f t="shared" ca="1" si="236"/>
        <v>12742</v>
      </c>
      <c r="H415" s="40">
        <f t="shared" ca="1" si="237"/>
        <v>104824</v>
      </c>
      <c r="I415" s="41">
        <f t="shared" ca="1" si="238"/>
        <v>2443505</v>
      </c>
      <c r="J415" s="42"/>
      <c r="K415" s="43"/>
      <c r="L415" s="43"/>
      <c r="M415" s="44">
        <f t="shared" ref="M415:M418" ca="1" si="260">IF(C415="","",M414)</f>
        <v>881432</v>
      </c>
      <c r="N415" s="45">
        <f t="shared" ca="1" si="254"/>
        <v>3324937</v>
      </c>
      <c r="Q415" s="25">
        <f t="shared" ca="1" si="252"/>
        <v>12742</v>
      </c>
      <c r="R415" s="25">
        <f t="shared" ca="1" si="253"/>
        <v>104824</v>
      </c>
    </row>
    <row r="416" spans="2:18">
      <c r="B416" s="101"/>
      <c r="C416" s="36">
        <f t="shared" ca="1" si="250"/>
        <v>399</v>
      </c>
      <c r="D416" s="37">
        <f t="shared" ca="1" si="259"/>
        <v>0.06</v>
      </c>
      <c r="E416" s="38">
        <f t="shared" ca="1" si="233"/>
        <v>117566</v>
      </c>
      <c r="F416" s="39">
        <f t="shared" ca="1" si="235"/>
        <v>117566</v>
      </c>
      <c r="G416" s="40">
        <f t="shared" ca="1" si="236"/>
        <v>12218</v>
      </c>
      <c r="H416" s="40">
        <f t="shared" ca="1" si="237"/>
        <v>105348</v>
      </c>
      <c r="I416" s="41">
        <f t="shared" ca="1" si="238"/>
        <v>2338157</v>
      </c>
      <c r="J416" s="42"/>
      <c r="K416" s="43"/>
      <c r="L416" s="43"/>
      <c r="M416" s="44">
        <f t="shared" ca="1" si="260"/>
        <v>881432</v>
      </c>
      <c r="N416" s="45">
        <f t="shared" ca="1" si="254"/>
        <v>3219589</v>
      </c>
      <c r="Q416" s="25">
        <f t="shared" ca="1" si="252"/>
        <v>12218</v>
      </c>
      <c r="R416" s="25">
        <f t="shared" ca="1" si="253"/>
        <v>105348</v>
      </c>
    </row>
    <row r="417" spans="2:18">
      <c r="B417" s="101"/>
      <c r="C417" s="36">
        <f t="shared" ca="1" si="250"/>
        <v>400</v>
      </c>
      <c r="D417" s="37">
        <f t="shared" ca="1" si="259"/>
        <v>0.06</v>
      </c>
      <c r="E417" s="38">
        <f t="shared" ca="1" si="233"/>
        <v>117566</v>
      </c>
      <c r="F417" s="39">
        <f t="shared" ca="1" si="235"/>
        <v>117566</v>
      </c>
      <c r="G417" s="40">
        <f t="shared" ca="1" si="236"/>
        <v>11691</v>
      </c>
      <c r="H417" s="40">
        <f t="shared" ca="1" si="237"/>
        <v>105875</v>
      </c>
      <c r="I417" s="41">
        <f t="shared" ca="1" si="238"/>
        <v>2232282</v>
      </c>
      <c r="J417" s="42"/>
      <c r="K417" s="43"/>
      <c r="L417" s="43"/>
      <c r="M417" s="44">
        <f t="shared" ca="1" si="260"/>
        <v>881432</v>
      </c>
      <c r="N417" s="45">
        <f t="shared" ca="1" si="254"/>
        <v>3113714</v>
      </c>
      <c r="Q417" s="25">
        <f t="shared" ca="1" si="252"/>
        <v>11691</v>
      </c>
      <c r="R417" s="25">
        <f t="shared" ca="1" si="253"/>
        <v>105875</v>
      </c>
    </row>
    <row r="418" spans="2:18">
      <c r="B418" s="101"/>
      <c r="C418" s="36">
        <f t="shared" ca="1" si="250"/>
        <v>401</v>
      </c>
      <c r="D418" s="37">
        <f t="shared" ca="1" si="259"/>
        <v>0.06</v>
      </c>
      <c r="E418" s="38">
        <f t="shared" ca="1" si="233"/>
        <v>117566</v>
      </c>
      <c r="F418" s="39">
        <f t="shared" ca="1" si="235"/>
        <v>117566</v>
      </c>
      <c r="G418" s="40">
        <f t="shared" ca="1" si="236"/>
        <v>11161</v>
      </c>
      <c r="H418" s="40">
        <f t="shared" ca="1" si="237"/>
        <v>106405</v>
      </c>
      <c r="I418" s="41">
        <f t="shared" ca="1" si="238"/>
        <v>2125877</v>
      </c>
      <c r="J418" s="42"/>
      <c r="K418" s="43"/>
      <c r="L418" s="43"/>
      <c r="M418" s="44">
        <f t="shared" ca="1" si="260"/>
        <v>881432</v>
      </c>
      <c r="N418" s="45">
        <f t="shared" ca="1" si="254"/>
        <v>3007309</v>
      </c>
      <c r="Q418" s="25">
        <f t="shared" ca="1" si="252"/>
        <v>11161</v>
      </c>
      <c r="R418" s="25">
        <f t="shared" ca="1" si="253"/>
        <v>106405</v>
      </c>
    </row>
    <row r="419" spans="2:18">
      <c r="B419" s="101"/>
      <c r="C419" s="36">
        <f t="shared" ca="1" si="250"/>
        <v>402</v>
      </c>
      <c r="D419" s="37">
        <f t="shared" ca="1" si="259"/>
        <v>0.06</v>
      </c>
      <c r="E419" s="38">
        <f t="shared" ca="1" si="233"/>
        <v>354693</v>
      </c>
      <c r="F419" s="39">
        <f t="shared" ca="1" si="235"/>
        <v>117566</v>
      </c>
      <c r="G419" s="40">
        <f t="shared" ca="1" si="236"/>
        <v>10629</v>
      </c>
      <c r="H419" s="40">
        <f t="shared" ca="1" si="237"/>
        <v>106937</v>
      </c>
      <c r="I419" s="41">
        <f t="shared" ca="1" si="238"/>
        <v>2018940</v>
      </c>
      <c r="J419" s="46">
        <f ca="1">IF(C419="","",J413)</f>
        <v>237127</v>
      </c>
      <c r="K419" s="47">
        <f t="shared" ref="K419" ca="1" si="261">IF(C419="","",ROUND(M413*D419/2,0))</f>
        <v>26443</v>
      </c>
      <c r="L419" s="48">
        <f t="shared" ref="L419" ca="1" si="262">IF(C419="","",J419-K419)</f>
        <v>210684</v>
      </c>
      <c r="M419" s="44">
        <f ca="1">IF(C419="","",M413-L419)</f>
        <v>670748</v>
      </c>
      <c r="N419" s="45">
        <f t="shared" ca="1" si="254"/>
        <v>2689688</v>
      </c>
      <c r="Q419" s="25">
        <f t="shared" ca="1" si="252"/>
        <v>37072</v>
      </c>
      <c r="R419" s="25">
        <f t="shared" ca="1" si="253"/>
        <v>317621</v>
      </c>
    </row>
    <row r="420" spans="2:18">
      <c r="B420" s="101"/>
      <c r="C420" s="36">
        <f t="shared" ca="1" si="250"/>
        <v>403</v>
      </c>
      <c r="D420" s="37">
        <f t="shared" ca="1" si="259"/>
        <v>0.06</v>
      </c>
      <c r="E420" s="38">
        <f t="shared" ca="1" si="233"/>
        <v>117566</v>
      </c>
      <c r="F420" s="39">
        <f t="shared" ca="1" si="235"/>
        <v>117566</v>
      </c>
      <c r="G420" s="40">
        <f t="shared" ca="1" si="236"/>
        <v>10095</v>
      </c>
      <c r="H420" s="40">
        <f t="shared" ca="1" si="237"/>
        <v>107471</v>
      </c>
      <c r="I420" s="41">
        <f t="shared" ca="1" si="238"/>
        <v>1911469</v>
      </c>
      <c r="J420" s="42"/>
      <c r="K420" s="43"/>
      <c r="L420" s="43"/>
      <c r="M420" s="44">
        <f ca="1">IF(C420="","",M419)</f>
        <v>670748</v>
      </c>
      <c r="N420" s="45">
        <f t="shared" ca="1" si="254"/>
        <v>2582217</v>
      </c>
      <c r="Q420" s="25">
        <f t="shared" ca="1" si="252"/>
        <v>10095</v>
      </c>
      <c r="R420" s="25">
        <f t="shared" ca="1" si="253"/>
        <v>107471</v>
      </c>
    </row>
    <row r="421" spans="2:18">
      <c r="B421" s="101"/>
      <c r="C421" s="36">
        <f t="shared" ca="1" si="250"/>
        <v>404</v>
      </c>
      <c r="D421" s="37">
        <f t="shared" ca="1" si="259"/>
        <v>0.06</v>
      </c>
      <c r="E421" s="38">
        <f t="shared" ca="1" si="233"/>
        <v>117566</v>
      </c>
      <c r="F421" s="39">
        <f t="shared" ca="1" si="235"/>
        <v>117566</v>
      </c>
      <c r="G421" s="40">
        <f t="shared" ca="1" si="236"/>
        <v>9557</v>
      </c>
      <c r="H421" s="40">
        <f t="shared" ca="1" si="237"/>
        <v>108009</v>
      </c>
      <c r="I421" s="41">
        <f t="shared" ca="1" si="238"/>
        <v>1803460</v>
      </c>
      <c r="J421" s="42"/>
      <c r="K421" s="43"/>
      <c r="L421" s="43"/>
      <c r="M421" s="44">
        <f t="shared" ref="M421:M424" ca="1" si="263">IF(C421="","",M420)</f>
        <v>670748</v>
      </c>
      <c r="N421" s="45">
        <f t="shared" ca="1" si="254"/>
        <v>2474208</v>
      </c>
      <c r="Q421" s="25">
        <f t="shared" ca="1" si="252"/>
        <v>9557</v>
      </c>
      <c r="R421" s="25">
        <f t="shared" ca="1" si="253"/>
        <v>108009</v>
      </c>
    </row>
    <row r="422" spans="2:18">
      <c r="B422" s="101"/>
      <c r="C422" s="36">
        <f t="shared" ca="1" si="250"/>
        <v>405</v>
      </c>
      <c r="D422" s="37">
        <f t="shared" ca="1" si="259"/>
        <v>0.06</v>
      </c>
      <c r="E422" s="38">
        <f t="shared" ca="1" si="233"/>
        <v>117566</v>
      </c>
      <c r="F422" s="39">
        <f t="shared" ca="1" si="235"/>
        <v>117566</v>
      </c>
      <c r="G422" s="40">
        <f t="shared" ca="1" si="236"/>
        <v>9017</v>
      </c>
      <c r="H422" s="40">
        <f t="shared" ca="1" si="237"/>
        <v>108549</v>
      </c>
      <c r="I422" s="41">
        <f t="shared" ca="1" si="238"/>
        <v>1694911</v>
      </c>
      <c r="J422" s="42"/>
      <c r="K422" s="43"/>
      <c r="L422" s="43"/>
      <c r="M422" s="44">
        <f t="shared" ca="1" si="263"/>
        <v>670748</v>
      </c>
      <c r="N422" s="45">
        <f t="shared" ca="1" si="254"/>
        <v>2365659</v>
      </c>
      <c r="Q422" s="25">
        <f t="shared" ca="1" si="252"/>
        <v>9017</v>
      </c>
      <c r="R422" s="25">
        <f t="shared" ca="1" si="253"/>
        <v>108549</v>
      </c>
    </row>
    <row r="423" spans="2:18">
      <c r="B423" s="101"/>
      <c r="C423" s="36">
        <f t="shared" ca="1" si="250"/>
        <v>406</v>
      </c>
      <c r="D423" s="37">
        <f t="shared" ca="1" si="259"/>
        <v>0.06</v>
      </c>
      <c r="E423" s="38">
        <f t="shared" ca="1" si="233"/>
        <v>117566</v>
      </c>
      <c r="F423" s="39">
        <f t="shared" ca="1" si="235"/>
        <v>117566</v>
      </c>
      <c r="G423" s="40">
        <f t="shared" ca="1" si="236"/>
        <v>8475</v>
      </c>
      <c r="H423" s="40">
        <f t="shared" ca="1" si="237"/>
        <v>109091</v>
      </c>
      <c r="I423" s="41">
        <f t="shared" ca="1" si="238"/>
        <v>1585820</v>
      </c>
      <c r="J423" s="42"/>
      <c r="K423" s="43"/>
      <c r="L423" s="43"/>
      <c r="M423" s="44">
        <f t="shared" ca="1" si="263"/>
        <v>670748</v>
      </c>
      <c r="N423" s="45">
        <f t="shared" ca="1" si="254"/>
        <v>2256568</v>
      </c>
      <c r="Q423" s="25">
        <f t="shared" ca="1" si="252"/>
        <v>8475</v>
      </c>
      <c r="R423" s="25">
        <f t="shared" ca="1" si="253"/>
        <v>109091</v>
      </c>
    </row>
    <row r="424" spans="2:18">
      <c r="B424" s="101"/>
      <c r="C424" s="36">
        <f t="shared" ca="1" si="250"/>
        <v>407</v>
      </c>
      <c r="D424" s="37">
        <f t="shared" ca="1" si="259"/>
        <v>0.06</v>
      </c>
      <c r="E424" s="38">
        <f t="shared" ca="1" si="233"/>
        <v>117566</v>
      </c>
      <c r="F424" s="39">
        <f t="shared" ca="1" si="235"/>
        <v>117566</v>
      </c>
      <c r="G424" s="40">
        <f t="shared" ca="1" si="236"/>
        <v>7929</v>
      </c>
      <c r="H424" s="40">
        <f t="shared" ca="1" si="237"/>
        <v>109637</v>
      </c>
      <c r="I424" s="41">
        <f t="shared" ca="1" si="238"/>
        <v>1476183</v>
      </c>
      <c r="J424" s="42"/>
      <c r="K424" s="43"/>
      <c r="L424" s="43"/>
      <c r="M424" s="44">
        <f t="shared" ca="1" si="263"/>
        <v>670748</v>
      </c>
      <c r="N424" s="45">
        <f t="shared" ca="1" si="254"/>
        <v>2146931</v>
      </c>
      <c r="Q424" s="25">
        <f t="shared" ca="1" si="252"/>
        <v>7929</v>
      </c>
      <c r="R424" s="25">
        <f t="shared" ca="1" si="253"/>
        <v>109637</v>
      </c>
    </row>
    <row r="425" spans="2:18">
      <c r="B425" s="102"/>
      <c r="C425" s="49">
        <f t="shared" ca="1" si="250"/>
        <v>408</v>
      </c>
      <c r="D425" s="50">
        <f ca="1">IF(C425="","",VLOOKUP(C425/12,$H$6:$J$12,3,TRUE))</f>
        <v>0.06</v>
      </c>
      <c r="E425" s="51">
        <f t="shared" ca="1" si="233"/>
        <v>354693</v>
      </c>
      <c r="F425" s="52">
        <f ca="1">IF(C425="","",IF($E$8*12=C425,I424+G425,F424))</f>
        <v>117566</v>
      </c>
      <c r="G425" s="53">
        <f t="shared" ca="1" si="236"/>
        <v>7381</v>
      </c>
      <c r="H425" s="53">
        <f ca="1">IF(C425="","",IF($E$8*12=C425,I424,F425-G425))</f>
        <v>110185</v>
      </c>
      <c r="I425" s="54">
        <f t="shared" ca="1" si="238"/>
        <v>1365998</v>
      </c>
      <c r="J425" s="55">
        <f ca="1">IF(C425="","",IF($E$8*12=C425,M424+K425,J419))</f>
        <v>237127</v>
      </c>
      <c r="K425" s="56">
        <f ca="1">IF(C425="","",ROUND(M419*D425/2,0))</f>
        <v>20122</v>
      </c>
      <c r="L425" s="57">
        <f ca="1">IF(C425="","",IF($E$8*2=C425/6,M424,J425-K425))</f>
        <v>217005</v>
      </c>
      <c r="M425" s="58">
        <f ca="1">IF(C425="","",M419-L425)</f>
        <v>453743</v>
      </c>
      <c r="N425" s="59">
        <f t="shared" ca="1" si="254"/>
        <v>1819741</v>
      </c>
      <c r="Q425" s="25">
        <f t="shared" ca="1" si="252"/>
        <v>27503</v>
      </c>
      <c r="R425" s="25">
        <f t="shared" ca="1" si="253"/>
        <v>327190</v>
      </c>
    </row>
    <row r="426" spans="2:18">
      <c r="B426" s="100" t="str">
        <f t="shared" ref="B426" ca="1" si="264">IF(C426="","",C437/12&amp;"年目")</f>
        <v>35年目</v>
      </c>
      <c r="C426" s="26">
        <f t="shared" ca="1" si="250"/>
        <v>409</v>
      </c>
      <c r="D426" s="27">
        <f t="shared" ref="D426:D436" ca="1" si="265">D427</f>
        <v>0.06</v>
      </c>
      <c r="E426" s="28">
        <f t="shared" ca="1" si="233"/>
        <v>117566</v>
      </c>
      <c r="F426" s="29">
        <f t="shared" ca="1" si="235"/>
        <v>117566</v>
      </c>
      <c r="G426" s="30">
        <f t="shared" ca="1" si="236"/>
        <v>6830</v>
      </c>
      <c r="H426" s="30">
        <f t="shared" ca="1" si="237"/>
        <v>110736</v>
      </c>
      <c r="I426" s="31">
        <f t="shared" ca="1" si="238"/>
        <v>1255262</v>
      </c>
      <c r="J426" s="32"/>
      <c r="K426" s="33"/>
      <c r="L426" s="33"/>
      <c r="M426" s="34">
        <f ca="1">IF(C426="","",M425)</f>
        <v>453743</v>
      </c>
      <c r="N426" s="35">
        <f t="shared" ca="1" si="254"/>
        <v>1709005</v>
      </c>
      <c r="Q426" s="25">
        <f t="shared" ca="1" si="252"/>
        <v>6830</v>
      </c>
      <c r="R426" s="25">
        <f t="shared" ca="1" si="253"/>
        <v>110736</v>
      </c>
    </row>
    <row r="427" spans="2:18">
      <c r="B427" s="101"/>
      <c r="C427" s="36">
        <f t="shared" ca="1" si="250"/>
        <v>410</v>
      </c>
      <c r="D427" s="37">
        <f t="shared" ca="1" si="265"/>
        <v>0.06</v>
      </c>
      <c r="E427" s="38">
        <f t="shared" ca="1" si="233"/>
        <v>117566</v>
      </c>
      <c r="F427" s="39">
        <f t="shared" ca="1" si="235"/>
        <v>117566</v>
      </c>
      <c r="G427" s="40">
        <f t="shared" ca="1" si="236"/>
        <v>6276</v>
      </c>
      <c r="H427" s="40">
        <f t="shared" ca="1" si="237"/>
        <v>111290</v>
      </c>
      <c r="I427" s="41">
        <f t="shared" ca="1" si="238"/>
        <v>1143972</v>
      </c>
      <c r="J427" s="42"/>
      <c r="K427" s="43"/>
      <c r="L427" s="43"/>
      <c r="M427" s="44">
        <f t="shared" ref="M427:M430" ca="1" si="266">IF(C427="","",M426)</f>
        <v>453743</v>
      </c>
      <c r="N427" s="45">
        <f t="shared" ca="1" si="254"/>
        <v>1597715</v>
      </c>
      <c r="Q427" s="25">
        <f t="shared" ca="1" si="252"/>
        <v>6276</v>
      </c>
      <c r="R427" s="25">
        <f t="shared" ca="1" si="253"/>
        <v>111290</v>
      </c>
    </row>
    <row r="428" spans="2:18">
      <c r="B428" s="101"/>
      <c r="C428" s="36">
        <f t="shared" ca="1" si="250"/>
        <v>411</v>
      </c>
      <c r="D428" s="37">
        <f t="shared" ca="1" si="265"/>
        <v>0.06</v>
      </c>
      <c r="E428" s="38">
        <f t="shared" ca="1" si="233"/>
        <v>117566</v>
      </c>
      <c r="F428" s="39">
        <f t="shared" ca="1" si="235"/>
        <v>117566</v>
      </c>
      <c r="G428" s="40">
        <f t="shared" ca="1" si="236"/>
        <v>5720</v>
      </c>
      <c r="H428" s="40">
        <f t="shared" ca="1" si="237"/>
        <v>111846</v>
      </c>
      <c r="I428" s="41">
        <f t="shared" ca="1" si="238"/>
        <v>1032126</v>
      </c>
      <c r="J428" s="42"/>
      <c r="K428" s="43"/>
      <c r="L428" s="43"/>
      <c r="M428" s="44">
        <f t="shared" ca="1" si="266"/>
        <v>453743</v>
      </c>
      <c r="N428" s="45">
        <f t="shared" ca="1" si="254"/>
        <v>1485869</v>
      </c>
      <c r="Q428" s="25">
        <f t="shared" ca="1" si="252"/>
        <v>5720</v>
      </c>
      <c r="R428" s="25">
        <f t="shared" ca="1" si="253"/>
        <v>111846</v>
      </c>
    </row>
    <row r="429" spans="2:18">
      <c r="B429" s="101"/>
      <c r="C429" s="36">
        <f t="shared" ca="1" si="250"/>
        <v>412</v>
      </c>
      <c r="D429" s="37">
        <f t="shared" ca="1" si="265"/>
        <v>0.06</v>
      </c>
      <c r="E429" s="38">
        <f t="shared" ca="1" si="233"/>
        <v>117566</v>
      </c>
      <c r="F429" s="39">
        <f t="shared" ca="1" si="235"/>
        <v>117566</v>
      </c>
      <c r="G429" s="40">
        <f t="shared" ca="1" si="236"/>
        <v>5161</v>
      </c>
      <c r="H429" s="40">
        <f t="shared" ca="1" si="237"/>
        <v>112405</v>
      </c>
      <c r="I429" s="41">
        <f t="shared" ca="1" si="238"/>
        <v>919721</v>
      </c>
      <c r="J429" s="42"/>
      <c r="K429" s="43"/>
      <c r="L429" s="43"/>
      <c r="M429" s="44">
        <f t="shared" ca="1" si="266"/>
        <v>453743</v>
      </c>
      <c r="N429" s="45">
        <f t="shared" ca="1" si="254"/>
        <v>1373464</v>
      </c>
      <c r="Q429" s="25">
        <f t="shared" ca="1" si="252"/>
        <v>5161</v>
      </c>
      <c r="R429" s="25">
        <f t="shared" ca="1" si="253"/>
        <v>112405</v>
      </c>
    </row>
    <row r="430" spans="2:18">
      <c r="B430" s="101"/>
      <c r="C430" s="36">
        <f t="shared" ca="1" si="250"/>
        <v>413</v>
      </c>
      <c r="D430" s="37">
        <f t="shared" ca="1" si="265"/>
        <v>0.06</v>
      </c>
      <c r="E430" s="38">
        <f t="shared" ca="1" si="233"/>
        <v>117566</v>
      </c>
      <c r="F430" s="39">
        <f t="shared" ca="1" si="235"/>
        <v>117566</v>
      </c>
      <c r="G430" s="40">
        <f t="shared" ca="1" si="236"/>
        <v>4599</v>
      </c>
      <c r="H430" s="40">
        <f t="shared" ca="1" si="237"/>
        <v>112967</v>
      </c>
      <c r="I430" s="41">
        <f t="shared" ca="1" si="238"/>
        <v>806754</v>
      </c>
      <c r="J430" s="42"/>
      <c r="K430" s="43"/>
      <c r="L430" s="43"/>
      <c r="M430" s="44">
        <f t="shared" ca="1" si="266"/>
        <v>453743</v>
      </c>
      <c r="N430" s="45">
        <f t="shared" ca="1" si="254"/>
        <v>1260497</v>
      </c>
      <c r="Q430" s="25">
        <f t="shared" ca="1" si="252"/>
        <v>4599</v>
      </c>
      <c r="R430" s="25">
        <f t="shared" ca="1" si="253"/>
        <v>112967</v>
      </c>
    </row>
    <row r="431" spans="2:18">
      <c r="B431" s="101"/>
      <c r="C431" s="36">
        <f t="shared" ca="1" si="250"/>
        <v>414</v>
      </c>
      <c r="D431" s="37">
        <f t="shared" ca="1" si="265"/>
        <v>0.06</v>
      </c>
      <c r="E431" s="38">
        <f t="shared" ca="1" si="233"/>
        <v>354693</v>
      </c>
      <c r="F431" s="39">
        <f t="shared" ca="1" si="235"/>
        <v>117566</v>
      </c>
      <c r="G431" s="40">
        <f t="shared" ca="1" si="236"/>
        <v>4034</v>
      </c>
      <c r="H431" s="40">
        <f t="shared" ca="1" si="237"/>
        <v>113532</v>
      </c>
      <c r="I431" s="41">
        <f t="shared" ca="1" si="238"/>
        <v>693222</v>
      </c>
      <c r="J431" s="46">
        <f ca="1">IF(C431="","",J425)</f>
        <v>237127</v>
      </c>
      <c r="K431" s="47">
        <f t="shared" ref="K431" ca="1" si="267">IF(C431="","",ROUND(M425*D431/2,0))</f>
        <v>13612</v>
      </c>
      <c r="L431" s="48">
        <f t="shared" ref="L431" ca="1" si="268">IF(C431="","",J431-K431)</f>
        <v>223515</v>
      </c>
      <c r="M431" s="44">
        <f ca="1">IF(C431="","",M425-L431)</f>
        <v>230228</v>
      </c>
      <c r="N431" s="45">
        <f t="shared" ca="1" si="254"/>
        <v>923450</v>
      </c>
      <c r="Q431" s="25">
        <f t="shared" ca="1" si="252"/>
        <v>17646</v>
      </c>
      <c r="R431" s="25">
        <f t="shared" ca="1" si="253"/>
        <v>337047</v>
      </c>
    </row>
    <row r="432" spans="2:18">
      <c r="B432" s="101"/>
      <c r="C432" s="36">
        <f t="shared" ca="1" si="250"/>
        <v>415</v>
      </c>
      <c r="D432" s="37">
        <f t="shared" ca="1" si="265"/>
        <v>0.06</v>
      </c>
      <c r="E432" s="38">
        <f t="shared" ca="1" si="233"/>
        <v>117566</v>
      </c>
      <c r="F432" s="39">
        <f t="shared" ca="1" si="235"/>
        <v>117566</v>
      </c>
      <c r="G432" s="40">
        <f t="shared" ca="1" si="236"/>
        <v>3466</v>
      </c>
      <c r="H432" s="40">
        <f t="shared" ca="1" si="237"/>
        <v>114100</v>
      </c>
      <c r="I432" s="41">
        <f t="shared" ca="1" si="238"/>
        <v>579122</v>
      </c>
      <c r="J432" s="42"/>
      <c r="K432" s="43"/>
      <c r="L432" s="43"/>
      <c r="M432" s="44">
        <f ca="1">IF(C432="","",M431)</f>
        <v>230228</v>
      </c>
      <c r="N432" s="45">
        <f t="shared" ca="1" si="254"/>
        <v>809350</v>
      </c>
      <c r="Q432" s="25">
        <f t="shared" ca="1" si="252"/>
        <v>3466</v>
      </c>
      <c r="R432" s="25">
        <f t="shared" ca="1" si="253"/>
        <v>114100</v>
      </c>
    </row>
    <row r="433" spans="2:18">
      <c r="B433" s="101"/>
      <c r="C433" s="36">
        <f t="shared" ca="1" si="250"/>
        <v>416</v>
      </c>
      <c r="D433" s="37">
        <f t="shared" ca="1" si="265"/>
        <v>0.06</v>
      </c>
      <c r="E433" s="38">
        <f t="shared" ca="1" si="233"/>
        <v>117566</v>
      </c>
      <c r="F433" s="39">
        <f t="shared" ca="1" si="235"/>
        <v>117566</v>
      </c>
      <c r="G433" s="40">
        <f t="shared" ca="1" si="236"/>
        <v>2896</v>
      </c>
      <c r="H433" s="40">
        <f t="shared" ca="1" si="237"/>
        <v>114670</v>
      </c>
      <c r="I433" s="41">
        <f t="shared" ca="1" si="238"/>
        <v>464452</v>
      </c>
      <c r="J433" s="42"/>
      <c r="K433" s="43"/>
      <c r="L433" s="43"/>
      <c r="M433" s="44">
        <f t="shared" ref="M433:M436" ca="1" si="269">IF(C433="","",M432)</f>
        <v>230228</v>
      </c>
      <c r="N433" s="45">
        <f t="shared" ca="1" si="254"/>
        <v>694680</v>
      </c>
      <c r="Q433" s="25">
        <f t="shared" ca="1" si="252"/>
        <v>2896</v>
      </c>
      <c r="R433" s="25">
        <f t="shared" ca="1" si="253"/>
        <v>114670</v>
      </c>
    </row>
    <row r="434" spans="2:18">
      <c r="B434" s="101"/>
      <c r="C434" s="36">
        <f t="shared" ca="1" si="250"/>
        <v>417</v>
      </c>
      <c r="D434" s="37">
        <f t="shared" ca="1" si="265"/>
        <v>0.06</v>
      </c>
      <c r="E434" s="38">
        <f t="shared" ca="1" si="233"/>
        <v>117566</v>
      </c>
      <c r="F434" s="39">
        <f t="shared" ca="1" si="235"/>
        <v>117566</v>
      </c>
      <c r="G434" s="40">
        <f t="shared" ca="1" si="236"/>
        <v>2322</v>
      </c>
      <c r="H434" s="40">
        <f t="shared" ca="1" si="237"/>
        <v>115244</v>
      </c>
      <c r="I434" s="41">
        <f t="shared" ca="1" si="238"/>
        <v>349208</v>
      </c>
      <c r="J434" s="42"/>
      <c r="K434" s="43"/>
      <c r="L434" s="43"/>
      <c r="M434" s="44">
        <f t="shared" ca="1" si="269"/>
        <v>230228</v>
      </c>
      <c r="N434" s="45">
        <f t="shared" ca="1" si="254"/>
        <v>579436</v>
      </c>
      <c r="Q434" s="25">
        <f t="shared" ca="1" si="252"/>
        <v>2322</v>
      </c>
      <c r="R434" s="25">
        <f t="shared" ca="1" si="253"/>
        <v>115244</v>
      </c>
    </row>
    <row r="435" spans="2:18">
      <c r="B435" s="101"/>
      <c r="C435" s="36">
        <f t="shared" ca="1" si="250"/>
        <v>418</v>
      </c>
      <c r="D435" s="37">
        <f t="shared" ca="1" si="265"/>
        <v>0.06</v>
      </c>
      <c r="E435" s="38">
        <f t="shared" ca="1" si="233"/>
        <v>117566</v>
      </c>
      <c r="F435" s="39">
        <f t="shared" ca="1" si="235"/>
        <v>117566</v>
      </c>
      <c r="G435" s="40">
        <f t="shared" ca="1" si="236"/>
        <v>1746</v>
      </c>
      <c r="H435" s="40">
        <f t="shared" ca="1" si="237"/>
        <v>115820</v>
      </c>
      <c r="I435" s="41">
        <f t="shared" ca="1" si="238"/>
        <v>233388</v>
      </c>
      <c r="J435" s="42"/>
      <c r="K435" s="43"/>
      <c r="L435" s="43"/>
      <c r="M435" s="44">
        <f t="shared" ca="1" si="269"/>
        <v>230228</v>
      </c>
      <c r="N435" s="45">
        <f t="shared" ca="1" si="254"/>
        <v>463616</v>
      </c>
      <c r="Q435" s="25">
        <f t="shared" ca="1" si="252"/>
        <v>1746</v>
      </c>
      <c r="R435" s="25">
        <f t="shared" ca="1" si="253"/>
        <v>115820</v>
      </c>
    </row>
    <row r="436" spans="2:18">
      <c r="B436" s="101"/>
      <c r="C436" s="36">
        <f t="shared" ca="1" si="250"/>
        <v>419</v>
      </c>
      <c r="D436" s="37">
        <f t="shared" ca="1" si="265"/>
        <v>0.06</v>
      </c>
      <c r="E436" s="38">
        <f t="shared" ca="1" si="233"/>
        <v>117566</v>
      </c>
      <c r="F436" s="39">
        <f t="shared" ca="1" si="235"/>
        <v>117566</v>
      </c>
      <c r="G436" s="40">
        <f t="shared" ca="1" si="236"/>
        <v>1167</v>
      </c>
      <c r="H436" s="40">
        <f t="shared" ca="1" si="237"/>
        <v>116399</v>
      </c>
      <c r="I436" s="41">
        <f t="shared" ca="1" si="238"/>
        <v>116989</v>
      </c>
      <c r="J436" s="42"/>
      <c r="K436" s="43"/>
      <c r="L436" s="43"/>
      <c r="M436" s="44">
        <f t="shared" ca="1" si="269"/>
        <v>230228</v>
      </c>
      <c r="N436" s="45">
        <f t="shared" ca="1" si="254"/>
        <v>347217</v>
      </c>
      <c r="Q436" s="25">
        <f t="shared" ca="1" si="252"/>
        <v>1167</v>
      </c>
      <c r="R436" s="25">
        <f t="shared" ca="1" si="253"/>
        <v>116399</v>
      </c>
    </row>
    <row r="437" spans="2:18">
      <c r="B437" s="102"/>
      <c r="C437" s="49">
        <f t="shared" ca="1" si="250"/>
        <v>420</v>
      </c>
      <c r="D437" s="50">
        <f ca="1">IF(C437="","",VLOOKUP(C437/12,$H$6:$J$12,3,TRUE))</f>
        <v>0.06</v>
      </c>
      <c r="E437" s="51">
        <f t="shared" ca="1" si="233"/>
        <v>354709</v>
      </c>
      <c r="F437" s="52">
        <f ca="1">IF(C437="","",IF($E$8*12=C437,I436+G437,F436))</f>
        <v>117574</v>
      </c>
      <c r="G437" s="53">
        <f t="shared" ca="1" si="236"/>
        <v>585</v>
      </c>
      <c r="H437" s="53">
        <f ca="1">IF(C437="","",IF($E$8*12=C437,I436,F437-G437))</f>
        <v>116989</v>
      </c>
      <c r="I437" s="54">
        <f t="shared" ca="1" si="238"/>
        <v>0</v>
      </c>
      <c r="J437" s="55">
        <f ca="1">IF(C437="","",IF($E$8*12=C437,M436+K437,J431))</f>
        <v>237135</v>
      </c>
      <c r="K437" s="56">
        <f ca="1">IF(C437="","",ROUND(M431*D437/2,0))</f>
        <v>6907</v>
      </c>
      <c r="L437" s="57">
        <f ca="1">IF(C437="","",IF($E$8*2=C437/6,M436,J437-K437))</f>
        <v>230228</v>
      </c>
      <c r="M437" s="58">
        <f ca="1">IF(C437="","",M431-L437)</f>
        <v>0</v>
      </c>
      <c r="N437" s="59">
        <f t="shared" ca="1" si="254"/>
        <v>0</v>
      </c>
      <c r="Q437" s="25">
        <f t="shared" ca="1" si="252"/>
        <v>7492</v>
      </c>
      <c r="R437" s="25">
        <f t="shared" ca="1" si="253"/>
        <v>347217</v>
      </c>
    </row>
    <row r="438" spans="2:18" ht="9" customHeight="1">
      <c r="J438" s="9"/>
      <c r="K438" s="9"/>
      <c r="L438" s="9"/>
      <c r="M438" s="9"/>
      <c r="N438" s="9"/>
    </row>
    <row r="439" spans="2:18">
      <c r="J439" s="9"/>
      <c r="K439" s="9"/>
      <c r="L439" s="9"/>
      <c r="M439" s="9"/>
      <c r="N439" s="9"/>
    </row>
    <row r="440" spans="2:18">
      <c r="J440" s="9"/>
      <c r="K440" s="9"/>
      <c r="L440" s="9"/>
      <c r="M440" s="9"/>
      <c r="N440" s="9"/>
    </row>
    <row r="441" spans="2:18">
      <c r="J441" s="9"/>
      <c r="K441" s="9"/>
      <c r="L441" s="9"/>
      <c r="M441" s="9"/>
      <c r="N441" s="9"/>
    </row>
    <row r="442" spans="2:18">
      <c r="J442" s="9"/>
      <c r="K442" s="9"/>
      <c r="L442" s="9"/>
      <c r="M442" s="9"/>
      <c r="N442" s="9"/>
    </row>
    <row r="443" spans="2:18">
      <c r="J443" s="9"/>
      <c r="K443" s="9"/>
      <c r="L443" s="9"/>
      <c r="M443" s="9"/>
      <c r="N443" s="9"/>
    </row>
    <row r="444" spans="2:18">
      <c r="J444" s="9"/>
      <c r="K444" s="9"/>
      <c r="L444" s="9"/>
      <c r="M444" s="9"/>
      <c r="N444" s="9"/>
    </row>
    <row r="445" spans="2:18">
      <c r="J445" s="9"/>
      <c r="K445" s="9"/>
      <c r="L445" s="9"/>
      <c r="M445" s="9"/>
      <c r="N445" s="9"/>
    </row>
    <row r="446" spans="2:18">
      <c r="J446" s="9"/>
      <c r="K446" s="9"/>
      <c r="L446" s="9"/>
      <c r="M446" s="9"/>
      <c r="N446" s="9"/>
    </row>
    <row r="447" spans="2:18">
      <c r="J447" s="9"/>
      <c r="K447" s="9"/>
      <c r="L447" s="9"/>
      <c r="M447" s="9"/>
      <c r="N447" s="9"/>
    </row>
    <row r="448" spans="2:18">
      <c r="J448" s="9"/>
      <c r="K448" s="9"/>
      <c r="L448" s="9"/>
      <c r="M448" s="9"/>
      <c r="N448" s="9"/>
    </row>
    <row r="449" spans="10:14">
      <c r="J449" s="9"/>
      <c r="K449" s="9"/>
      <c r="L449" s="9"/>
      <c r="M449" s="9"/>
      <c r="N449" s="9"/>
    </row>
    <row r="450" spans="10:14">
      <c r="J450" s="9"/>
      <c r="K450" s="9"/>
      <c r="L450" s="9"/>
      <c r="M450" s="9"/>
      <c r="N450" s="9"/>
    </row>
  </sheetData>
  <sheetProtection algorithmName="SHA-512" hashValue="EJLJhxgC54jkpGU+58nb8mZQ25g/0QyeTEtQxP7L9LKUwtSn1+2TU95Zz8VGiYHaNpZINVaGzkavv8ED5RXwbw==" saltValue="hmd8Nr3V1msNnypnZPcD4w==" spinCount="100000" sheet="1" objects="1" scenarios="1"/>
  <mergeCells count="67">
    <mergeCell ref="L8:N12"/>
    <mergeCell ref="B14:N14"/>
    <mergeCell ref="B1:B2"/>
    <mergeCell ref="C1:C2"/>
    <mergeCell ref="D1:D2"/>
    <mergeCell ref="E1:E2"/>
    <mergeCell ref="F1:I1"/>
    <mergeCell ref="J1:M1"/>
    <mergeCell ref="N1:N2"/>
    <mergeCell ref="H5:I5"/>
    <mergeCell ref="B10:D10"/>
    <mergeCell ref="B11:D11"/>
    <mergeCell ref="B12:D12"/>
    <mergeCell ref="B8:D8"/>
    <mergeCell ref="B9:F9"/>
    <mergeCell ref="E5:F5"/>
    <mergeCell ref="B78:B89"/>
    <mergeCell ref="B90:B101"/>
    <mergeCell ref="B102:B113"/>
    <mergeCell ref="B66:B77"/>
    <mergeCell ref="C16:C17"/>
    <mergeCell ref="B18:B29"/>
    <mergeCell ref="B30:B41"/>
    <mergeCell ref="B42:B53"/>
    <mergeCell ref="B54:B65"/>
    <mergeCell ref="D16:D17"/>
    <mergeCell ref="E16:E17"/>
    <mergeCell ref="F16:I16"/>
    <mergeCell ref="B16:B17"/>
    <mergeCell ref="N16:N17"/>
    <mergeCell ref="J16:M16"/>
    <mergeCell ref="B114:B125"/>
    <mergeCell ref="B126:B137"/>
    <mergeCell ref="B282:B293"/>
    <mergeCell ref="B150:B161"/>
    <mergeCell ref="B162:B173"/>
    <mergeCell ref="B174:B185"/>
    <mergeCell ref="B186:B197"/>
    <mergeCell ref="B198:B209"/>
    <mergeCell ref="B210:B221"/>
    <mergeCell ref="B222:B233"/>
    <mergeCell ref="B234:B245"/>
    <mergeCell ref="B246:B257"/>
    <mergeCell ref="B258:B269"/>
    <mergeCell ref="B270:B281"/>
    <mergeCell ref="B138:B149"/>
    <mergeCell ref="B426:B437"/>
    <mergeCell ref="B294:B305"/>
    <mergeCell ref="B306:B317"/>
    <mergeCell ref="B318:B329"/>
    <mergeCell ref="B330:B341"/>
    <mergeCell ref="B342:B353"/>
    <mergeCell ref="B354:B365"/>
    <mergeCell ref="B366:B377"/>
    <mergeCell ref="B378:B389"/>
    <mergeCell ref="B390:B401"/>
    <mergeCell ref="B402:B413"/>
    <mergeCell ref="B414:B425"/>
    <mergeCell ref="B5:B7"/>
    <mergeCell ref="E10:F10"/>
    <mergeCell ref="E11:F11"/>
    <mergeCell ref="E12:F12"/>
    <mergeCell ref="E7:F7"/>
    <mergeCell ref="E6:F6"/>
    <mergeCell ref="C5:D5"/>
    <mergeCell ref="C6:D6"/>
    <mergeCell ref="C7:D7"/>
  </mergeCells>
  <phoneticPr fontId="2"/>
  <dataValidations count="1">
    <dataValidation type="list" allowBlank="1" showInputMessage="1" showErrorMessage="1" sqref="E8" xr:uid="{E61C9F74-572F-4CDB-A92B-0106EB3CCC64}">
      <formula1>$T$1:$T$35</formula1>
    </dataValidation>
  </dataValidations>
  <pageMargins left="0.23622047244094491" right="0.23622047244094491" top="0.35433070866141736" bottom="0.35433070866141736" header="0.31496062992125984" footer="0.11811023622047245"/>
  <pageSetup paperSize="9" scale="97" fitToHeight="0" orientation="portrait" horizontalDpi="4294967292" verticalDpi="0" r:id="rId1"/>
  <headerFooter>
    <oddFooter>&amp;C&amp;8Copyright© 2023 F&amp;&amp;S-Expert ,Inc. All Rights Reserved.&amp;R&amp;8&amp;P</oddFooter>
  </headerFooter>
  <ignoredErrors>
    <ignoredError sqref="M71 M77 M29 D29 M35 M41 D41 D53 M47 M53 M59 M65 D65 D77 F78 M83 M89 D89 M95 D101 M101 M107 M113 M119 M125 D113 D125 M131 M137 D137 F138 D149 M143 M149 M155 M161 M167 M173 D161 D173 M179 M185 M191 M197 D185 D197 F198 M20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4C592-601C-4D63-8BD4-78A7692E50B2}">
  <dimension ref="B1:V450"/>
  <sheetViews>
    <sheetView showGridLines="0" showRowColHeaders="0" zoomScale="120" zoomScaleNormal="120" workbookViewId="0">
      <pane xSplit="1" ySplit="3" topLeftCell="B4" activePane="bottomRight" state="frozen"/>
      <selection pane="topRight" activeCell="B1" sqref="B1"/>
      <selection pane="bottomLeft" activeCell="A4" sqref="A4"/>
      <selection pane="bottomRight" activeCell="Q13" sqref="Q13"/>
    </sheetView>
  </sheetViews>
  <sheetFormatPr defaultRowHeight="13.8"/>
  <cols>
    <col min="1" max="1" width="1.3984375" style="9" customWidth="1"/>
    <col min="2" max="2" width="5.69921875" style="9" customWidth="1"/>
    <col min="3" max="4" width="4.3984375" style="9" customWidth="1"/>
    <col min="5" max="6" width="7" style="9" customWidth="1"/>
    <col min="7" max="8" width="7" style="3" customWidth="1"/>
    <col min="9" max="9" width="9.19921875" style="9" customWidth="1"/>
    <col min="10" max="12" width="7" style="5" customWidth="1"/>
    <col min="13" max="13" width="9.19921875" style="17" customWidth="1"/>
    <col min="14" max="14" width="9.19921875" style="3" customWidth="1"/>
    <col min="15" max="15" width="1.69921875" style="9" customWidth="1"/>
    <col min="16" max="21" width="8.796875" style="10"/>
    <col min="22" max="22" width="8.796875" style="81"/>
    <col min="23" max="16384" width="8.796875" style="9"/>
  </cols>
  <sheetData>
    <row r="1" spans="2:22">
      <c r="B1" s="82" t="s">
        <v>10</v>
      </c>
      <c r="C1" s="94" t="s">
        <v>11</v>
      </c>
      <c r="D1" s="94" t="s">
        <v>6</v>
      </c>
      <c r="E1" s="104" t="s">
        <v>12</v>
      </c>
      <c r="F1" s="106" t="s">
        <v>13</v>
      </c>
      <c r="G1" s="107"/>
      <c r="H1" s="107"/>
      <c r="I1" s="108"/>
      <c r="J1" s="107" t="s">
        <v>18</v>
      </c>
      <c r="K1" s="107"/>
      <c r="L1" s="107"/>
      <c r="M1" s="108"/>
      <c r="N1" s="110" t="s">
        <v>19</v>
      </c>
      <c r="O1" s="10"/>
      <c r="T1" s="10">
        <v>1</v>
      </c>
      <c r="V1" s="10"/>
    </row>
    <row r="2" spans="2:22">
      <c r="B2" s="84"/>
      <c r="C2" s="118"/>
      <c r="D2" s="118"/>
      <c r="E2" s="119"/>
      <c r="F2" s="63" t="s">
        <v>14</v>
      </c>
      <c r="G2" s="78" t="s">
        <v>15</v>
      </c>
      <c r="H2" s="78" t="s">
        <v>16</v>
      </c>
      <c r="I2" s="79" t="s">
        <v>17</v>
      </c>
      <c r="J2" s="77" t="s">
        <v>14</v>
      </c>
      <c r="K2" s="77" t="s">
        <v>15</v>
      </c>
      <c r="L2" s="77" t="s">
        <v>16</v>
      </c>
      <c r="M2" s="80" t="s">
        <v>17</v>
      </c>
      <c r="N2" s="110"/>
      <c r="O2" s="10"/>
      <c r="T2" s="10">
        <v>2</v>
      </c>
      <c r="V2" s="10"/>
    </row>
    <row r="3" spans="2:22" ht="3.6" customHeight="1">
      <c r="B3" s="74"/>
      <c r="C3" s="74"/>
      <c r="D3" s="74"/>
      <c r="E3" s="74"/>
      <c r="F3" s="74"/>
      <c r="G3" s="75"/>
      <c r="H3" s="75"/>
      <c r="I3" s="74"/>
      <c r="J3" s="74"/>
      <c r="K3" s="74"/>
      <c r="L3" s="74"/>
      <c r="M3" s="75"/>
      <c r="N3" s="76"/>
      <c r="O3" s="10"/>
      <c r="T3" s="10">
        <v>3</v>
      </c>
      <c r="V3" s="10"/>
    </row>
    <row r="4" spans="2:22" ht="9.6" customHeight="1">
      <c r="T4" s="10">
        <v>4</v>
      </c>
    </row>
    <row r="5" spans="2:22" ht="11.4" customHeight="1">
      <c r="B5" s="82" t="s">
        <v>0</v>
      </c>
      <c r="C5" s="129" t="s">
        <v>1</v>
      </c>
      <c r="D5" s="130"/>
      <c r="E5" s="131">
        <v>30000000</v>
      </c>
      <c r="F5" s="128"/>
      <c r="H5" s="123" t="s">
        <v>20</v>
      </c>
      <c r="I5" s="132"/>
      <c r="J5" s="4" t="s">
        <v>21</v>
      </c>
      <c r="L5" s="6" t="s">
        <v>22</v>
      </c>
      <c r="M5" s="7" t="s">
        <v>23</v>
      </c>
      <c r="N5" s="8" t="s">
        <v>24</v>
      </c>
      <c r="Q5" s="69" t="b">
        <f ca="1">IF(TODAY()&lt;=M6,TRUE,FALSE)</f>
        <v>1</v>
      </c>
      <c r="T5" s="10">
        <v>5</v>
      </c>
    </row>
    <row r="6" spans="2:22" ht="11.4" customHeight="1">
      <c r="B6" s="83"/>
      <c r="C6" s="133" t="s">
        <v>2</v>
      </c>
      <c r="D6" s="134"/>
      <c r="E6" s="135">
        <v>10000000</v>
      </c>
      <c r="F6" s="93"/>
      <c r="H6" s="11">
        <v>1</v>
      </c>
      <c r="I6" s="12">
        <v>5</v>
      </c>
      <c r="J6" s="65">
        <v>0.01</v>
      </c>
      <c r="L6" s="13">
        <f>'償還予定表（元利均等返済）'!L6</f>
        <v>45658</v>
      </c>
      <c r="M6" s="1">
        <f>'償還予定表（元利均等返済）'!M6</f>
        <v>45748</v>
      </c>
      <c r="N6" s="2" t="str">
        <f ca="1">IF(Q5, "使用期間中", "使用期限終了")</f>
        <v>使用期間中</v>
      </c>
      <c r="T6" s="10">
        <v>6</v>
      </c>
    </row>
    <row r="7" spans="2:22" ht="11.4" customHeight="1">
      <c r="B7" s="84"/>
      <c r="C7" s="98" t="s">
        <v>3</v>
      </c>
      <c r="D7" s="99"/>
      <c r="E7" s="91">
        <f>SUM(E5:E6)</f>
        <v>40000000</v>
      </c>
      <c r="F7" s="88"/>
      <c r="H7" s="14">
        <v>6</v>
      </c>
      <c r="I7" s="15">
        <v>10</v>
      </c>
      <c r="J7" s="66">
        <v>1.4999999999999999E-2</v>
      </c>
      <c r="L7" s="71" t="s">
        <v>25</v>
      </c>
      <c r="M7" s="68"/>
      <c r="N7" s="68"/>
      <c r="T7" s="10">
        <v>7</v>
      </c>
    </row>
    <row r="8" spans="2:22" ht="11.4" customHeight="1">
      <c r="B8" s="123" t="s">
        <v>4</v>
      </c>
      <c r="C8" s="124"/>
      <c r="D8" s="125"/>
      <c r="E8" s="64">
        <v>35</v>
      </c>
      <c r="F8" s="16" t="s">
        <v>5</v>
      </c>
      <c r="H8" s="14">
        <v>11</v>
      </c>
      <c r="I8" s="15">
        <v>15</v>
      </c>
      <c r="J8" s="66">
        <v>0.02</v>
      </c>
      <c r="K8" s="70"/>
      <c r="L8" s="113"/>
      <c r="M8" s="114"/>
      <c r="N8" s="114"/>
      <c r="Q8" s="72"/>
      <c r="T8" s="10">
        <v>8</v>
      </c>
    </row>
    <row r="9" spans="2:22" ht="11.4" customHeight="1">
      <c r="B9" s="126" t="str">
        <f>IF(E8&gt;35,"※35年以内の期間を設定してください","")</f>
        <v/>
      </c>
      <c r="C9" s="126"/>
      <c r="D9" s="126"/>
      <c r="E9" s="126"/>
      <c r="F9" s="126"/>
      <c r="H9" s="14">
        <v>16</v>
      </c>
      <c r="I9" s="15">
        <v>20</v>
      </c>
      <c r="J9" s="66">
        <v>2.5000000000000001E-2</v>
      </c>
      <c r="K9" s="70"/>
      <c r="L9" s="114"/>
      <c r="M9" s="114"/>
      <c r="N9" s="114"/>
      <c r="T9" s="10">
        <v>9</v>
      </c>
    </row>
    <row r="10" spans="2:22" ht="11.4" customHeight="1">
      <c r="B10" s="106" t="s">
        <v>7</v>
      </c>
      <c r="C10" s="107"/>
      <c r="D10" s="107"/>
      <c r="E10" s="85">
        <f ca="1">SUM(H18:H437)+SUM(L18:L437)</f>
        <v>40000000</v>
      </c>
      <c r="F10" s="86"/>
      <c r="H10" s="14">
        <v>21</v>
      </c>
      <c r="I10" s="15">
        <v>25</v>
      </c>
      <c r="J10" s="66">
        <v>0.03</v>
      </c>
      <c r="K10" s="70"/>
      <c r="L10" s="114"/>
      <c r="M10" s="114"/>
      <c r="N10" s="114"/>
      <c r="T10" s="10">
        <v>10</v>
      </c>
    </row>
    <row r="11" spans="2:22" ht="11.4" customHeight="1">
      <c r="B11" s="112" t="s">
        <v>8</v>
      </c>
      <c r="C11" s="98"/>
      <c r="D11" s="98"/>
      <c r="E11" s="87">
        <f ca="1">SUM(G18:G437)+SUM(K18:K437)</f>
        <v>14541243</v>
      </c>
      <c r="F11" s="88"/>
      <c r="H11" s="14">
        <v>26</v>
      </c>
      <c r="I11" s="15">
        <v>30</v>
      </c>
      <c r="J11" s="66">
        <v>0.05</v>
      </c>
      <c r="K11" s="70"/>
      <c r="L11" s="114"/>
      <c r="M11" s="114"/>
      <c r="N11" s="114"/>
      <c r="T11" s="10">
        <v>11</v>
      </c>
    </row>
    <row r="12" spans="2:22" ht="11.4" customHeight="1">
      <c r="B12" s="102" t="s">
        <v>9</v>
      </c>
      <c r="C12" s="122"/>
      <c r="D12" s="122"/>
      <c r="E12" s="89">
        <f ca="1">SUM(E10:F11)</f>
        <v>54541243</v>
      </c>
      <c r="F12" s="90"/>
      <c r="H12" s="18">
        <v>31</v>
      </c>
      <c r="I12" s="19">
        <v>35</v>
      </c>
      <c r="J12" s="67">
        <v>0.06</v>
      </c>
      <c r="K12" s="70"/>
      <c r="L12" s="114"/>
      <c r="M12" s="114"/>
      <c r="N12" s="114"/>
      <c r="T12" s="10">
        <v>12</v>
      </c>
    </row>
    <row r="13" spans="2:22">
      <c r="T13" s="10">
        <v>13</v>
      </c>
    </row>
    <row r="14" spans="2:22" ht="89.4" customHeight="1">
      <c r="B14" s="115" t="s">
        <v>26</v>
      </c>
      <c r="C14" s="116"/>
      <c r="D14" s="116"/>
      <c r="E14" s="116"/>
      <c r="F14" s="116"/>
      <c r="G14" s="116"/>
      <c r="H14" s="116"/>
      <c r="I14" s="116"/>
      <c r="J14" s="116"/>
      <c r="K14" s="116"/>
      <c r="L14" s="116"/>
      <c r="M14" s="116"/>
      <c r="N14" s="117"/>
      <c r="T14" s="10">
        <v>14</v>
      </c>
    </row>
    <row r="15" spans="2:22">
      <c r="T15" s="10">
        <v>15</v>
      </c>
    </row>
    <row r="16" spans="2:22">
      <c r="B16" s="82" t="s">
        <v>10</v>
      </c>
      <c r="C16" s="94" t="s">
        <v>11</v>
      </c>
      <c r="D16" s="94" t="s">
        <v>6</v>
      </c>
      <c r="E16" s="104" t="s">
        <v>12</v>
      </c>
      <c r="F16" s="106" t="s">
        <v>13</v>
      </c>
      <c r="G16" s="107"/>
      <c r="H16" s="107"/>
      <c r="I16" s="108"/>
      <c r="J16" s="107" t="s">
        <v>18</v>
      </c>
      <c r="K16" s="107"/>
      <c r="L16" s="107"/>
      <c r="M16" s="108"/>
      <c r="N16" s="110" t="s">
        <v>19</v>
      </c>
      <c r="T16" s="10">
        <v>16</v>
      </c>
    </row>
    <row r="17" spans="2:22">
      <c r="B17" s="109"/>
      <c r="C17" s="103"/>
      <c r="D17" s="103"/>
      <c r="E17" s="105"/>
      <c r="F17" s="20" t="s">
        <v>14</v>
      </c>
      <c r="G17" s="22" t="s">
        <v>15</v>
      </c>
      <c r="H17" s="22" t="s">
        <v>16</v>
      </c>
      <c r="I17" s="23" t="s">
        <v>17</v>
      </c>
      <c r="J17" s="21" t="s">
        <v>14</v>
      </c>
      <c r="K17" s="21" t="s">
        <v>15</v>
      </c>
      <c r="L17" s="21" t="s">
        <v>16</v>
      </c>
      <c r="M17" s="24" t="s">
        <v>17</v>
      </c>
      <c r="N17" s="110"/>
      <c r="Q17" s="73" t="str">
        <f>K17</f>
        <v>利息</v>
      </c>
      <c r="R17" s="73" t="str">
        <f>L17</f>
        <v>元金</v>
      </c>
      <c r="T17" s="10">
        <v>17</v>
      </c>
    </row>
    <row r="18" spans="2:22">
      <c r="B18" s="106" t="str">
        <f ca="1">IF(C18="","",C29/12&amp;"年目")</f>
        <v>1年目</v>
      </c>
      <c r="C18" s="26">
        <f ca="1">IF(E8="","",IF(N6="使用期間中",1,""))</f>
        <v>1</v>
      </c>
      <c r="D18" s="27">
        <f t="shared" ref="D18:D27" ca="1" si="0">D19</f>
        <v>0.01</v>
      </c>
      <c r="E18" s="28">
        <f ca="1">IF(C18="","",F18+J18)</f>
        <v>96428</v>
      </c>
      <c r="F18" s="29">
        <f ca="1">IF(C18="","",G18+H18)</f>
        <v>96428</v>
      </c>
      <c r="G18" s="30">
        <f ca="1">IF(C18="","",ROUND(E5*D18/12,0))</f>
        <v>25000</v>
      </c>
      <c r="H18" s="30">
        <f ca="1">IF(C18="","",ROUNDDOWN(E5/E8/12,0))</f>
        <v>71428</v>
      </c>
      <c r="I18" s="31">
        <f ca="1">IF(C18="","",E5-H18)</f>
        <v>29928572</v>
      </c>
      <c r="J18" s="32"/>
      <c r="K18" s="33"/>
      <c r="L18" s="33"/>
      <c r="M18" s="34">
        <f ca="1">IF(C18="","",E6)</f>
        <v>10000000</v>
      </c>
      <c r="N18" s="35">
        <f t="shared" ref="N18:N81" ca="1" si="1">IF(C18="","",I18+M18)</f>
        <v>39928572</v>
      </c>
      <c r="Q18" s="25">
        <f ca="1">IF(C18="","",G18+K18)</f>
        <v>25000</v>
      </c>
      <c r="R18" s="25">
        <f ca="1">IF(C18="","",H18+L18)</f>
        <v>71428</v>
      </c>
      <c r="T18" s="10">
        <v>18</v>
      </c>
    </row>
    <row r="19" spans="2:22">
      <c r="B19" s="111"/>
      <c r="C19" s="36">
        <f ca="1">IF(C18="","",IF($E$8*12&lt;C18+1,"",C18+1))</f>
        <v>2</v>
      </c>
      <c r="D19" s="37">
        <f t="shared" ca="1" si="0"/>
        <v>0.01</v>
      </c>
      <c r="E19" s="38">
        <f t="shared" ref="E19:E77" ca="1" si="2">IF(C19="","",F19+J19)</f>
        <v>96368</v>
      </c>
      <c r="F19" s="39">
        <f t="shared" ref="F19:F82" ca="1" si="3">IF(C19="","",G19+H19)</f>
        <v>96368</v>
      </c>
      <c r="G19" s="40">
        <f ca="1">IF(C19="","",ROUND(I18*D19/12,0))</f>
        <v>24940</v>
      </c>
      <c r="H19" s="40">
        <f ca="1">IF(C19="","",H18)</f>
        <v>71428</v>
      </c>
      <c r="I19" s="41">
        <f ca="1">IF(C19="","",I18-H19)</f>
        <v>29857144</v>
      </c>
      <c r="J19" s="42"/>
      <c r="K19" s="43"/>
      <c r="L19" s="43"/>
      <c r="M19" s="44">
        <f t="shared" ref="M19:M22" ca="1" si="4">IF(C19="","",M18)</f>
        <v>10000000</v>
      </c>
      <c r="N19" s="45">
        <f t="shared" ca="1" si="1"/>
        <v>39857144</v>
      </c>
      <c r="Q19" s="25">
        <f t="shared" ref="Q19:Q82" ca="1" si="5">IF(C19="","",G19+K19)</f>
        <v>24940</v>
      </c>
      <c r="R19" s="25">
        <f t="shared" ref="R19:R82" ca="1" si="6">IF(C19="","",H19+L19)</f>
        <v>71428</v>
      </c>
      <c r="T19" s="10">
        <v>19</v>
      </c>
    </row>
    <row r="20" spans="2:22">
      <c r="B20" s="111"/>
      <c r="C20" s="36">
        <f t="shared" ref="C20:C83" ca="1" si="7">IF(C19="","",IF($E$8*12&lt;C19+1,"",C19+1))</f>
        <v>3</v>
      </c>
      <c r="D20" s="37">
        <f t="shared" ca="1" si="0"/>
        <v>0.01</v>
      </c>
      <c r="E20" s="38">
        <f t="shared" ca="1" si="2"/>
        <v>96309</v>
      </c>
      <c r="F20" s="39">
        <f t="shared" ca="1" si="3"/>
        <v>96309</v>
      </c>
      <c r="G20" s="40">
        <f t="shared" ref="G20:G77" ca="1" si="8">IF(C20="","",ROUND(I19*D20/12,0))</f>
        <v>24881</v>
      </c>
      <c r="H20" s="40">
        <f t="shared" ref="H20:H83" ca="1" si="9">IF(C20="","",H19)</f>
        <v>71428</v>
      </c>
      <c r="I20" s="41">
        <f t="shared" ref="I20:I77" ca="1" si="10">IF(C20="","",I19-H20)</f>
        <v>29785716</v>
      </c>
      <c r="J20" s="42"/>
      <c r="K20" s="43"/>
      <c r="L20" s="43"/>
      <c r="M20" s="44">
        <f t="shared" ca="1" si="4"/>
        <v>10000000</v>
      </c>
      <c r="N20" s="45">
        <f t="shared" ca="1" si="1"/>
        <v>39785716</v>
      </c>
      <c r="Q20" s="25">
        <f t="shared" ca="1" si="5"/>
        <v>24881</v>
      </c>
      <c r="R20" s="25">
        <f t="shared" ca="1" si="6"/>
        <v>71428</v>
      </c>
      <c r="T20" s="10">
        <v>20</v>
      </c>
    </row>
    <row r="21" spans="2:22">
      <c r="B21" s="111"/>
      <c r="C21" s="36">
        <f t="shared" ca="1" si="7"/>
        <v>4</v>
      </c>
      <c r="D21" s="37">
        <f t="shared" ca="1" si="0"/>
        <v>0.01</v>
      </c>
      <c r="E21" s="38">
        <f t="shared" ca="1" si="2"/>
        <v>96249</v>
      </c>
      <c r="F21" s="39">
        <f t="shared" ca="1" si="3"/>
        <v>96249</v>
      </c>
      <c r="G21" s="40">
        <f t="shared" ca="1" si="8"/>
        <v>24821</v>
      </c>
      <c r="H21" s="40">
        <f t="shared" ca="1" si="9"/>
        <v>71428</v>
      </c>
      <c r="I21" s="41">
        <f t="shared" ca="1" si="10"/>
        <v>29714288</v>
      </c>
      <c r="J21" s="42"/>
      <c r="K21" s="43"/>
      <c r="L21" s="43"/>
      <c r="M21" s="44">
        <f t="shared" ca="1" si="4"/>
        <v>10000000</v>
      </c>
      <c r="N21" s="45">
        <f t="shared" ca="1" si="1"/>
        <v>39714288</v>
      </c>
      <c r="Q21" s="25">
        <f t="shared" ca="1" si="5"/>
        <v>24821</v>
      </c>
      <c r="R21" s="25">
        <f t="shared" ca="1" si="6"/>
        <v>71428</v>
      </c>
      <c r="T21" s="10">
        <v>21</v>
      </c>
    </row>
    <row r="22" spans="2:22">
      <c r="B22" s="111"/>
      <c r="C22" s="36">
        <f t="shared" ca="1" si="7"/>
        <v>5</v>
      </c>
      <c r="D22" s="37">
        <f t="shared" ca="1" si="0"/>
        <v>0.01</v>
      </c>
      <c r="E22" s="38">
        <f t="shared" ca="1" si="2"/>
        <v>96190</v>
      </c>
      <c r="F22" s="39">
        <f t="shared" ca="1" si="3"/>
        <v>96190</v>
      </c>
      <c r="G22" s="40">
        <f t="shared" ca="1" si="8"/>
        <v>24762</v>
      </c>
      <c r="H22" s="40">
        <f t="shared" ca="1" si="9"/>
        <v>71428</v>
      </c>
      <c r="I22" s="41">
        <f t="shared" ca="1" si="10"/>
        <v>29642860</v>
      </c>
      <c r="J22" s="42"/>
      <c r="K22" s="43"/>
      <c r="L22" s="43"/>
      <c r="M22" s="44">
        <f t="shared" ca="1" si="4"/>
        <v>10000000</v>
      </c>
      <c r="N22" s="45">
        <f t="shared" ca="1" si="1"/>
        <v>39642860</v>
      </c>
      <c r="Q22" s="25">
        <f t="shared" ca="1" si="5"/>
        <v>24762</v>
      </c>
      <c r="R22" s="25">
        <f t="shared" ca="1" si="6"/>
        <v>71428</v>
      </c>
      <c r="T22" s="10">
        <v>22</v>
      </c>
    </row>
    <row r="23" spans="2:22">
      <c r="B23" s="111"/>
      <c r="C23" s="36">
        <f t="shared" ca="1" si="7"/>
        <v>6</v>
      </c>
      <c r="D23" s="37">
        <f t="shared" ca="1" si="0"/>
        <v>0.01</v>
      </c>
      <c r="E23" s="38">
        <f t="shared" ca="1" si="2"/>
        <v>288987</v>
      </c>
      <c r="F23" s="39">
        <f t="shared" ca="1" si="3"/>
        <v>96130</v>
      </c>
      <c r="G23" s="40">
        <f ca="1">IF(C23="","",ROUND(I22*D23/12,0))</f>
        <v>24702</v>
      </c>
      <c r="H23" s="40">
        <f t="shared" ca="1" si="9"/>
        <v>71428</v>
      </c>
      <c r="I23" s="41">
        <f t="shared" ca="1" si="10"/>
        <v>29571432</v>
      </c>
      <c r="J23" s="46">
        <f ca="1">IF(C23="","",K23+L23)</f>
        <v>192857</v>
      </c>
      <c r="K23" s="47">
        <f ca="1">IF(C23="","",ROUND(E6*D23/2,0))</f>
        <v>50000</v>
      </c>
      <c r="L23" s="48">
        <f ca="1">IF(C23="","",ROUNDDOWN(E6/E8/2,0))</f>
        <v>142857</v>
      </c>
      <c r="M23" s="44">
        <f ca="1">IF(C23="","",E6-L23)</f>
        <v>9857143</v>
      </c>
      <c r="N23" s="45">
        <f t="shared" ca="1" si="1"/>
        <v>39428575</v>
      </c>
      <c r="Q23" s="25">
        <f t="shared" ca="1" si="5"/>
        <v>74702</v>
      </c>
      <c r="R23" s="25">
        <f t="shared" ca="1" si="6"/>
        <v>214285</v>
      </c>
      <c r="T23" s="10">
        <v>23</v>
      </c>
    </row>
    <row r="24" spans="2:22">
      <c r="B24" s="111"/>
      <c r="C24" s="36">
        <f t="shared" ca="1" si="7"/>
        <v>7</v>
      </c>
      <c r="D24" s="37">
        <f t="shared" ca="1" si="0"/>
        <v>0.01</v>
      </c>
      <c r="E24" s="38">
        <f t="shared" ca="1" si="2"/>
        <v>96071</v>
      </c>
      <c r="F24" s="39">
        <f t="shared" ca="1" si="3"/>
        <v>96071</v>
      </c>
      <c r="G24" s="40">
        <f t="shared" ca="1" si="8"/>
        <v>24643</v>
      </c>
      <c r="H24" s="40">
        <f t="shared" ca="1" si="9"/>
        <v>71428</v>
      </c>
      <c r="I24" s="41">
        <f t="shared" ca="1" si="10"/>
        <v>29500004</v>
      </c>
      <c r="J24" s="42"/>
      <c r="K24" s="43"/>
      <c r="L24" s="43"/>
      <c r="M24" s="44">
        <f ca="1">IF(C24="","",M23)</f>
        <v>9857143</v>
      </c>
      <c r="N24" s="45">
        <f t="shared" ca="1" si="1"/>
        <v>39357147</v>
      </c>
      <c r="Q24" s="25">
        <f t="shared" ca="1" si="5"/>
        <v>24643</v>
      </c>
      <c r="R24" s="25">
        <f t="shared" ca="1" si="6"/>
        <v>71428</v>
      </c>
      <c r="T24" s="10">
        <v>24</v>
      </c>
    </row>
    <row r="25" spans="2:22">
      <c r="B25" s="111"/>
      <c r="C25" s="36">
        <f t="shared" ca="1" si="7"/>
        <v>8</v>
      </c>
      <c r="D25" s="37">
        <f t="shared" ca="1" si="0"/>
        <v>0.01</v>
      </c>
      <c r="E25" s="38">
        <f t="shared" ca="1" si="2"/>
        <v>96011</v>
      </c>
      <c r="F25" s="39">
        <f t="shared" ca="1" si="3"/>
        <v>96011</v>
      </c>
      <c r="G25" s="40">
        <f t="shared" ca="1" si="8"/>
        <v>24583</v>
      </c>
      <c r="H25" s="40">
        <f t="shared" ca="1" si="9"/>
        <v>71428</v>
      </c>
      <c r="I25" s="41">
        <f t="shared" ca="1" si="10"/>
        <v>29428576</v>
      </c>
      <c r="J25" s="42"/>
      <c r="K25" s="43"/>
      <c r="L25" s="43"/>
      <c r="M25" s="44">
        <f ca="1">IF(C25="","",M24)</f>
        <v>9857143</v>
      </c>
      <c r="N25" s="45">
        <f t="shared" ca="1" si="1"/>
        <v>39285719</v>
      </c>
      <c r="Q25" s="25">
        <f t="shared" ca="1" si="5"/>
        <v>24583</v>
      </c>
      <c r="R25" s="25">
        <f t="shared" ca="1" si="6"/>
        <v>71428</v>
      </c>
      <c r="T25" s="10">
        <v>25</v>
      </c>
    </row>
    <row r="26" spans="2:22">
      <c r="B26" s="111"/>
      <c r="C26" s="36">
        <f t="shared" ca="1" si="7"/>
        <v>9</v>
      </c>
      <c r="D26" s="37">
        <f t="shared" ca="1" si="0"/>
        <v>0.01</v>
      </c>
      <c r="E26" s="38">
        <f t="shared" ca="1" si="2"/>
        <v>95952</v>
      </c>
      <c r="F26" s="39">
        <f t="shared" ca="1" si="3"/>
        <v>95952</v>
      </c>
      <c r="G26" s="40">
        <f t="shared" ca="1" si="8"/>
        <v>24524</v>
      </c>
      <c r="H26" s="40">
        <f t="shared" ca="1" si="9"/>
        <v>71428</v>
      </c>
      <c r="I26" s="41">
        <f t="shared" ca="1" si="10"/>
        <v>29357148</v>
      </c>
      <c r="J26" s="42"/>
      <c r="K26" s="43"/>
      <c r="L26" s="43"/>
      <c r="M26" s="44">
        <f ca="1">IF(C26="","",M25)</f>
        <v>9857143</v>
      </c>
      <c r="N26" s="45">
        <f t="shared" ca="1" si="1"/>
        <v>39214291</v>
      </c>
      <c r="Q26" s="25">
        <f t="shared" ca="1" si="5"/>
        <v>24524</v>
      </c>
      <c r="R26" s="25">
        <f t="shared" ca="1" si="6"/>
        <v>71428</v>
      </c>
      <c r="T26" s="10">
        <v>26</v>
      </c>
    </row>
    <row r="27" spans="2:22">
      <c r="B27" s="111"/>
      <c r="C27" s="36">
        <f t="shared" ca="1" si="7"/>
        <v>10</v>
      </c>
      <c r="D27" s="37">
        <f t="shared" ca="1" si="0"/>
        <v>0.01</v>
      </c>
      <c r="E27" s="38">
        <f t="shared" ca="1" si="2"/>
        <v>95892</v>
      </c>
      <c r="F27" s="39">
        <f t="shared" ca="1" si="3"/>
        <v>95892</v>
      </c>
      <c r="G27" s="40">
        <f t="shared" ca="1" si="8"/>
        <v>24464</v>
      </c>
      <c r="H27" s="40">
        <f t="shared" ca="1" si="9"/>
        <v>71428</v>
      </c>
      <c r="I27" s="41">
        <f t="shared" ca="1" si="10"/>
        <v>29285720</v>
      </c>
      <c r="J27" s="42"/>
      <c r="K27" s="43"/>
      <c r="L27" s="43"/>
      <c r="M27" s="44">
        <f ca="1">IF(C27="","",M26)</f>
        <v>9857143</v>
      </c>
      <c r="N27" s="45">
        <f t="shared" ca="1" si="1"/>
        <v>39142863</v>
      </c>
      <c r="Q27" s="25">
        <f t="shared" ca="1" si="5"/>
        <v>24464</v>
      </c>
      <c r="R27" s="25">
        <f t="shared" ca="1" si="6"/>
        <v>71428</v>
      </c>
      <c r="T27" s="10">
        <v>27</v>
      </c>
    </row>
    <row r="28" spans="2:22">
      <c r="B28" s="111"/>
      <c r="C28" s="36">
        <f t="shared" ca="1" si="7"/>
        <v>11</v>
      </c>
      <c r="D28" s="37">
        <f ca="1">D29</f>
        <v>0.01</v>
      </c>
      <c r="E28" s="38">
        <f t="shared" ca="1" si="2"/>
        <v>95833</v>
      </c>
      <c r="F28" s="39">
        <f t="shared" ca="1" si="3"/>
        <v>95833</v>
      </c>
      <c r="G28" s="40">
        <f t="shared" ca="1" si="8"/>
        <v>24405</v>
      </c>
      <c r="H28" s="40">
        <f t="shared" ca="1" si="9"/>
        <v>71428</v>
      </c>
      <c r="I28" s="41">
        <f t="shared" ca="1" si="10"/>
        <v>29214292</v>
      </c>
      <c r="J28" s="42"/>
      <c r="K28" s="43"/>
      <c r="L28" s="43"/>
      <c r="M28" s="44">
        <f ca="1">IF(C28="","",M27)</f>
        <v>9857143</v>
      </c>
      <c r="N28" s="45">
        <f t="shared" ca="1" si="1"/>
        <v>39071435</v>
      </c>
      <c r="P28" s="25"/>
      <c r="Q28" s="25">
        <f t="shared" ca="1" si="5"/>
        <v>24405</v>
      </c>
      <c r="R28" s="25">
        <f t="shared" ca="1" si="6"/>
        <v>71428</v>
      </c>
      <c r="T28" s="10">
        <v>28</v>
      </c>
      <c r="V28" s="9"/>
    </row>
    <row r="29" spans="2:22">
      <c r="B29" s="112"/>
      <c r="C29" s="49">
        <f t="shared" ca="1" si="7"/>
        <v>12</v>
      </c>
      <c r="D29" s="50">
        <f ca="1">IF(C29="","",VLOOKUP(C29/12,$H$6:$J$12,3,TRUE))</f>
        <v>0.01</v>
      </c>
      <c r="E29" s="51">
        <f ca="1">IF(C29="","",F29+J29)</f>
        <v>287916</v>
      </c>
      <c r="F29" s="52">
        <f t="shared" ca="1" si="3"/>
        <v>95773</v>
      </c>
      <c r="G29" s="53">
        <f t="shared" ca="1" si="8"/>
        <v>24345</v>
      </c>
      <c r="H29" s="53">
        <f ca="1">IF(C29="","",IF($E$8*12=C29,I28,H28))</f>
        <v>71428</v>
      </c>
      <c r="I29" s="54">
        <f t="shared" ca="1" si="10"/>
        <v>29142864</v>
      </c>
      <c r="J29" s="52">
        <f ca="1">IF(C29="","",K29+L29)</f>
        <v>192143</v>
      </c>
      <c r="K29" s="56">
        <f ca="1">IF(C29="","",ROUND(M23*D29/2,0))</f>
        <v>49286</v>
      </c>
      <c r="L29" s="57">
        <f ca="1">IF(C29="","",IF($E$8*2=C29/6,M28,L23))</f>
        <v>142857</v>
      </c>
      <c r="M29" s="58">
        <f ca="1">IF(C29="","",M23-L29)</f>
        <v>9714286</v>
      </c>
      <c r="N29" s="59">
        <f t="shared" ca="1" si="1"/>
        <v>38857150</v>
      </c>
      <c r="P29" s="25"/>
      <c r="Q29" s="25">
        <f t="shared" ca="1" si="5"/>
        <v>73631</v>
      </c>
      <c r="R29" s="25">
        <f t="shared" ca="1" si="6"/>
        <v>214285</v>
      </c>
      <c r="T29" s="10">
        <v>29</v>
      </c>
      <c r="V29" s="9"/>
    </row>
    <row r="30" spans="2:22">
      <c r="B30" s="106" t="str">
        <f ca="1">IF(C30="","",C41/12&amp;"年目")</f>
        <v>2年目</v>
      </c>
      <c r="C30" s="26">
        <f t="shared" ca="1" si="7"/>
        <v>13</v>
      </c>
      <c r="D30" s="27">
        <f t="shared" ref="D30:D39" ca="1" si="11">D31</f>
        <v>0.01</v>
      </c>
      <c r="E30" s="28">
        <f t="shared" ca="1" si="2"/>
        <v>95714</v>
      </c>
      <c r="F30" s="29">
        <f t="shared" ca="1" si="3"/>
        <v>95714</v>
      </c>
      <c r="G30" s="30">
        <f t="shared" ca="1" si="8"/>
        <v>24286</v>
      </c>
      <c r="H30" s="30">
        <f ca="1">IF(C30="","",H29)</f>
        <v>71428</v>
      </c>
      <c r="I30" s="31">
        <f t="shared" ca="1" si="10"/>
        <v>29071436</v>
      </c>
      <c r="J30" s="32"/>
      <c r="K30" s="33"/>
      <c r="L30" s="33"/>
      <c r="M30" s="34">
        <f ca="1">IF(C30="","",M29)</f>
        <v>9714286</v>
      </c>
      <c r="N30" s="60">
        <f t="shared" ca="1" si="1"/>
        <v>38785722</v>
      </c>
      <c r="Q30" s="25">
        <f t="shared" ca="1" si="5"/>
        <v>24286</v>
      </c>
      <c r="R30" s="25">
        <f t="shared" ca="1" si="6"/>
        <v>71428</v>
      </c>
      <c r="T30" s="10">
        <v>30</v>
      </c>
    </row>
    <row r="31" spans="2:22">
      <c r="B31" s="111"/>
      <c r="C31" s="36">
        <f t="shared" ca="1" si="7"/>
        <v>14</v>
      </c>
      <c r="D31" s="37">
        <f t="shared" ca="1" si="11"/>
        <v>0.01</v>
      </c>
      <c r="E31" s="38">
        <f t="shared" ca="1" si="2"/>
        <v>95654</v>
      </c>
      <c r="F31" s="39">
        <f t="shared" ca="1" si="3"/>
        <v>95654</v>
      </c>
      <c r="G31" s="40">
        <f t="shared" ca="1" si="8"/>
        <v>24226</v>
      </c>
      <c r="H31" s="40">
        <f ca="1">IF(C31="","",H30)</f>
        <v>71428</v>
      </c>
      <c r="I31" s="41">
        <f t="shared" ca="1" si="10"/>
        <v>29000008</v>
      </c>
      <c r="J31" s="42"/>
      <c r="K31" s="43"/>
      <c r="L31" s="43"/>
      <c r="M31" s="44">
        <f t="shared" ref="M31:M34" ca="1" si="12">IF(C31="","",M30)</f>
        <v>9714286</v>
      </c>
      <c r="N31" s="61">
        <f t="shared" ca="1" si="1"/>
        <v>38714294</v>
      </c>
      <c r="Q31" s="25">
        <f t="shared" ca="1" si="5"/>
        <v>24226</v>
      </c>
      <c r="R31" s="25">
        <f t="shared" ca="1" si="6"/>
        <v>71428</v>
      </c>
      <c r="T31" s="10">
        <v>31</v>
      </c>
    </row>
    <row r="32" spans="2:22">
      <c r="B32" s="111"/>
      <c r="C32" s="36">
        <f t="shared" ca="1" si="7"/>
        <v>15</v>
      </c>
      <c r="D32" s="37">
        <f t="shared" ca="1" si="11"/>
        <v>0.01</v>
      </c>
      <c r="E32" s="38">
        <f t="shared" ca="1" si="2"/>
        <v>95595</v>
      </c>
      <c r="F32" s="39">
        <f t="shared" ca="1" si="3"/>
        <v>95595</v>
      </c>
      <c r="G32" s="40">
        <f t="shared" ca="1" si="8"/>
        <v>24167</v>
      </c>
      <c r="H32" s="40">
        <f t="shared" ca="1" si="9"/>
        <v>71428</v>
      </c>
      <c r="I32" s="41">
        <f t="shared" ca="1" si="10"/>
        <v>28928580</v>
      </c>
      <c r="J32" s="42"/>
      <c r="K32" s="43"/>
      <c r="L32" s="43"/>
      <c r="M32" s="44">
        <f t="shared" ca="1" si="12"/>
        <v>9714286</v>
      </c>
      <c r="N32" s="61">
        <f t="shared" ca="1" si="1"/>
        <v>38642866</v>
      </c>
      <c r="Q32" s="25">
        <f t="shared" ca="1" si="5"/>
        <v>24167</v>
      </c>
      <c r="R32" s="25">
        <f t="shared" ca="1" si="6"/>
        <v>71428</v>
      </c>
      <c r="T32" s="10">
        <v>32</v>
      </c>
    </row>
    <row r="33" spans="2:22">
      <c r="B33" s="111"/>
      <c r="C33" s="36">
        <f t="shared" ca="1" si="7"/>
        <v>16</v>
      </c>
      <c r="D33" s="37">
        <f t="shared" ca="1" si="11"/>
        <v>0.01</v>
      </c>
      <c r="E33" s="38">
        <f t="shared" ca="1" si="2"/>
        <v>95535</v>
      </c>
      <c r="F33" s="39">
        <f t="shared" ca="1" si="3"/>
        <v>95535</v>
      </c>
      <c r="G33" s="40">
        <f t="shared" ca="1" si="8"/>
        <v>24107</v>
      </c>
      <c r="H33" s="40">
        <f t="shared" ca="1" si="9"/>
        <v>71428</v>
      </c>
      <c r="I33" s="41">
        <f t="shared" ca="1" si="10"/>
        <v>28857152</v>
      </c>
      <c r="J33" s="42"/>
      <c r="K33" s="43"/>
      <c r="L33" s="43"/>
      <c r="M33" s="44">
        <f t="shared" ca="1" si="12"/>
        <v>9714286</v>
      </c>
      <c r="N33" s="61">
        <f t="shared" ca="1" si="1"/>
        <v>38571438</v>
      </c>
      <c r="Q33" s="25">
        <f t="shared" ca="1" si="5"/>
        <v>24107</v>
      </c>
      <c r="R33" s="25">
        <f t="shared" ca="1" si="6"/>
        <v>71428</v>
      </c>
      <c r="T33" s="10">
        <v>33</v>
      </c>
    </row>
    <row r="34" spans="2:22">
      <c r="B34" s="111"/>
      <c r="C34" s="36">
        <f t="shared" ca="1" si="7"/>
        <v>17</v>
      </c>
      <c r="D34" s="37">
        <f t="shared" ca="1" si="11"/>
        <v>0.01</v>
      </c>
      <c r="E34" s="38">
        <f t="shared" ca="1" si="2"/>
        <v>95476</v>
      </c>
      <c r="F34" s="39">
        <f t="shared" ca="1" si="3"/>
        <v>95476</v>
      </c>
      <c r="G34" s="40">
        <f t="shared" ca="1" si="8"/>
        <v>24048</v>
      </c>
      <c r="H34" s="40">
        <f t="shared" ca="1" si="9"/>
        <v>71428</v>
      </c>
      <c r="I34" s="41">
        <f t="shared" ca="1" si="10"/>
        <v>28785724</v>
      </c>
      <c r="J34" s="42"/>
      <c r="K34" s="43"/>
      <c r="L34" s="43"/>
      <c r="M34" s="44">
        <f t="shared" ca="1" si="12"/>
        <v>9714286</v>
      </c>
      <c r="N34" s="61">
        <f t="shared" ca="1" si="1"/>
        <v>38500010</v>
      </c>
      <c r="Q34" s="25">
        <f t="shared" ca="1" si="5"/>
        <v>24048</v>
      </c>
      <c r="R34" s="25">
        <f t="shared" ca="1" si="6"/>
        <v>71428</v>
      </c>
      <c r="T34" s="10">
        <v>34</v>
      </c>
    </row>
    <row r="35" spans="2:22">
      <c r="B35" s="111"/>
      <c r="C35" s="36">
        <f t="shared" ca="1" si="7"/>
        <v>18</v>
      </c>
      <c r="D35" s="37">
        <f t="shared" ca="1" si="11"/>
        <v>0.01</v>
      </c>
      <c r="E35" s="38">
        <f t="shared" ca="1" si="2"/>
        <v>286844</v>
      </c>
      <c r="F35" s="39">
        <f t="shared" ca="1" si="3"/>
        <v>95416</v>
      </c>
      <c r="G35" s="40">
        <f t="shared" ca="1" si="8"/>
        <v>23988</v>
      </c>
      <c r="H35" s="40">
        <f t="shared" ca="1" si="9"/>
        <v>71428</v>
      </c>
      <c r="I35" s="41">
        <f t="shared" ca="1" si="10"/>
        <v>28714296</v>
      </c>
      <c r="J35" s="46">
        <f ca="1">IF(C35="","",K35+L35)</f>
        <v>191428</v>
      </c>
      <c r="K35" s="47">
        <f ca="1">IF(C35="","",ROUND(M34*D35/2,0))</f>
        <v>48571</v>
      </c>
      <c r="L35" s="48">
        <f ca="1">IF(C35="","",IF($E$8*2=C35/6,M34,L29))</f>
        <v>142857</v>
      </c>
      <c r="M35" s="44">
        <f ca="1">IF(C35="","",M29-L35)</f>
        <v>9571429</v>
      </c>
      <c r="N35" s="61">
        <f t="shared" ca="1" si="1"/>
        <v>38285725</v>
      </c>
      <c r="Q35" s="25">
        <f t="shared" ca="1" si="5"/>
        <v>72559</v>
      </c>
      <c r="R35" s="25">
        <f t="shared" ca="1" si="6"/>
        <v>214285</v>
      </c>
      <c r="T35" s="10">
        <v>35</v>
      </c>
    </row>
    <row r="36" spans="2:22">
      <c r="B36" s="111"/>
      <c r="C36" s="36">
        <f t="shared" ca="1" si="7"/>
        <v>19</v>
      </c>
      <c r="D36" s="37">
        <f t="shared" ca="1" si="11"/>
        <v>0.01</v>
      </c>
      <c r="E36" s="38">
        <f t="shared" ca="1" si="2"/>
        <v>95357</v>
      </c>
      <c r="F36" s="39">
        <f t="shared" ca="1" si="3"/>
        <v>95357</v>
      </c>
      <c r="G36" s="40">
        <f t="shared" ca="1" si="8"/>
        <v>23929</v>
      </c>
      <c r="H36" s="40">
        <f t="shared" ca="1" si="9"/>
        <v>71428</v>
      </c>
      <c r="I36" s="41">
        <f t="shared" ca="1" si="10"/>
        <v>28642868</v>
      </c>
      <c r="J36" s="42"/>
      <c r="K36" s="43"/>
      <c r="L36" s="43"/>
      <c r="M36" s="44">
        <f ca="1">IF(C36="","",M35)</f>
        <v>9571429</v>
      </c>
      <c r="N36" s="61">
        <f t="shared" ca="1" si="1"/>
        <v>38214297</v>
      </c>
      <c r="Q36" s="25">
        <f t="shared" ca="1" si="5"/>
        <v>23929</v>
      </c>
      <c r="R36" s="25">
        <f t="shared" ca="1" si="6"/>
        <v>71428</v>
      </c>
    </row>
    <row r="37" spans="2:22">
      <c r="B37" s="111"/>
      <c r="C37" s="36">
        <f t="shared" ca="1" si="7"/>
        <v>20</v>
      </c>
      <c r="D37" s="37">
        <f t="shared" ca="1" si="11"/>
        <v>0.01</v>
      </c>
      <c r="E37" s="38">
        <f t="shared" ca="1" si="2"/>
        <v>95297</v>
      </c>
      <c r="F37" s="39">
        <f t="shared" ca="1" si="3"/>
        <v>95297</v>
      </c>
      <c r="G37" s="40">
        <f t="shared" ca="1" si="8"/>
        <v>23869</v>
      </c>
      <c r="H37" s="40">
        <f t="shared" ca="1" si="9"/>
        <v>71428</v>
      </c>
      <c r="I37" s="41">
        <f t="shared" ca="1" si="10"/>
        <v>28571440</v>
      </c>
      <c r="J37" s="42"/>
      <c r="K37" s="43"/>
      <c r="L37" s="43"/>
      <c r="M37" s="44">
        <f ca="1">IF(C37="","",M36)</f>
        <v>9571429</v>
      </c>
      <c r="N37" s="61">
        <f t="shared" ca="1" si="1"/>
        <v>38142869</v>
      </c>
      <c r="Q37" s="25">
        <f t="shared" ca="1" si="5"/>
        <v>23869</v>
      </c>
      <c r="R37" s="25">
        <f t="shared" ca="1" si="6"/>
        <v>71428</v>
      </c>
    </row>
    <row r="38" spans="2:22">
      <c r="B38" s="111"/>
      <c r="C38" s="36">
        <f t="shared" ca="1" si="7"/>
        <v>21</v>
      </c>
      <c r="D38" s="37">
        <f t="shared" ca="1" si="11"/>
        <v>0.01</v>
      </c>
      <c r="E38" s="38">
        <f t="shared" ca="1" si="2"/>
        <v>95238</v>
      </c>
      <c r="F38" s="39">
        <f t="shared" ca="1" si="3"/>
        <v>95238</v>
      </c>
      <c r="G38" s="40">
        <f t="shared" ca="1" si="8"/>
        <v>23810</v>
      </c>
      <c r="H38" s="40">
        <f t="shared" ca="1" si="9"/>
        <v>71428</v>
      </c>
      <c r="I38" s="41">
        <f t="shared" ca="1" si="10"/>
        <v>28500012</v>
      </c>
      <c r="J38" s="42"/>
      <c r="K38" s="43"/>
      <c r="L38" s="43"/>
      <c r="M38" s="44">
        <f ca="1">IF(C38="","",M37)</f>
        <v>9571429</v>
      </c>
      <c r="N38" s="61">
        <f t="shared" ca="1" si="1"/>
        <v>38071441</v>
      </c>
      <c r="Q38" s="25">
        <f t="shared" ca="1" si="5"/>
        <v>23810</v>
      </c>
      <c r="R38" s="25">
        <f t="shared" ca="1" si="6"/>
        <v>71428</v>
      </c>
    </row>
    <row r="39" spans="2:22">
      <c r="B39" s="111"/>
      <c r="C39" s="36">
        <f t="shared" ca="1" si="7"/>
        <v>22</v>
      </c>
      <c r="D39" s="37">
        <f t="shared" ca="1" si="11"/>
        <v>0.01</v>
      </c>
      <c r="E39" s="38">
        <f t="shared" ca="1" si="2"/>
        <v>95178</v>
      </c>
      <c r="F39" s="39">
        <f t="shared" ca="1" si="3"/>
        <v>95178</v>
      </c>
      <c r="G39" s="40">
        <f t="shared" ca="1" si="8"/>
        <v>23750</v>
      </c>
      <c r="H39" s="40">
        <f t="shared" ca="1" si="9"/>
        <v>71428</v>
      </c>
      <c r="I39" s="41">
        <f t="shared" ca="1" si="10"/>
        <v>28428584</v>
      </c>
      <c r="J39" s="42"/>
      <c r="K39" s="43"/>
      <c r="L39" s="43"/>
      <c r="M39" s="44">
        <f ca="1">IF(C39="","",M38)</f>
        <v>9571429</v>
      </c>
      <c r="N39" s="61">
        <f t="shared" ca="1" si="1"/>
        <v>38000013</v>
      </c>
      <c r="Q39" s="25">
        <f t="shared" ca="1" si="5"/>
        <v>23750</v>
      </c>
      <c r="R39" s="25">
        <f t="shared" ca="1" si="6"/>
        <v>71428</v>
      </c>
    </row>
    <row r="40" spans="2:22">
      <c r="B40" s="111"/>
      <c r="C40" s="36">
        <f t="shared" ca="1" si="7"/>
        <v>23</v>
      </c>
      <c r="D40" s="37">
        <f ca="1">D41</f>
        <v>0.01</v>
      </c>
      <c r="E40" s="38">
        <f t="shared" ca="1" si="2"/>
        <v>95118</v>
      </c>
      <c r="F40" s="39">
        <f t="shared" ca="1" si="3"/>
        <v>95118</v>
      </c>
      <c r="G40" s="40">
        <f t="shared" ca="1" si="8"/>
        <v>23690</v>
      </c>
      <c r="H40" s="40">
        <f t="shared" ca="1" si="9"/>
        <v>71428</v>
      </c>
      <c r="I40" s="41">
        <f t="shared" ca="1" si="10"/>
        <v>28357156</v>
      </c>
      <c r="J40" s="42"/>
      <c r="K40" s="43"/>
      <c r="L40" s="43"/>
      <c r="M40" s="44">
        <f ca="1">IF(C40="","",M39)</f>
        <v>9571429</v>
      </c>
      <c r="N40" s="61">
        <f t="shared" ca="1" si="1"/>
        <v>37928585</v>
      </c>
      <c r="Q40" s="25">
        <f t="shared" ca="1" si="5"/>
        <v>23690</v>
      </c>
      <c r="R40" s="25">
        <f t="shared" ca="1" si="6"/>
        <v>71428</v>
      </c>
    </row>
    <row r="41" spans="2:22">
      <c r="B41" s="112"/>
      <c r="C41" s="49">
        <f t="shared" ca="1" si="7"/>
        <v>24</v>
      </c>
      <c r="D41" s="50">
        <f ca="1">IF(C41="","",VLOOKUP(C41/12,$H$6:$J$12,3,TRUE))</f>
        <v>0.01</v>
      </c>
      <c r="E41" s="51">
        <f t="shared" ca="1" si="2"/>
        <v>285773</v>
      </c>
      <c r="F41" s="52">
        <f t="shared" ca="1" si="3"/>
        <v>95059</v>
      </c>
      <c r="G41" s="53">
        <f t="shared" ca="1" si="8"/>
        <v>23631</v>
      </c>
      <c r="H41" s="53">
        <f ca="1">IF(C41="","",IF($E$8*12=C41,I40,H40))</f>
        <v>71428</v>
      </c>
      <c r="I41" s="54">
        <f t="shared" ca="1" si="10"/>
        <v>28285728</v>
      </c>
      <c r="J41" s="52">
        <f ca="1">IF(C41="","",K41+L41)</f>
        <v>190714</v>
      </c>
      <c r="K41" s="56">
        <f ca="1">IF(C41="","",ROUND(M35*D41/2,0))</f>
        <v>47857</v>
      </c>
      <c r="L41" s="57">
        <f ca="1">IF(C41="","",IF($E$8*2=C41/6,M40,L35))</f>
        <v>142857</v>
      </c>
      <c r="M41" s="58">
        <f ca="1">IF(C41="","",M35-L41)</f>
        <v>9428572</v>
      </c>
      <c r="N41" s="62">
        <f t="shared" ca="1" si="1"/>
        <v>37714300</v>
      </c>
      <c r="Q41" s="25">
        <f t="shared" ca="1" si="5"/>
        <v>71488</v>
      </c>
      <c r="R41" s="25">
        <f t="shared" ca="1" si="6"/>
        <v>214285</v>
      </c>
    </row>
    <row r="42" spans="2:22">
      <c r="B42" s="100" t="str">
        <f ca="1">IF(C42="","",C53/12&amp;"年目")</f>
        <v>3年目</v>
      </c>
      <c r="C42" s="26">
        <f t="shared" ca="1" si="7"/>
        <v>25</v>
      </c>
      <c r="D42" s="27">
        <f t="shared" ref="D42:D105" ca="1" si="13">D43</f>
        <v>0.01</v>
      </c>
      <c r="E42" s="28">
        <f t="shared" ca="1" si="2"/>
        <v>94999</v>
      </c>
      <c r="F42" s="29">
        <f t="shared" ca="1" si="3"/>
        <v>94999</v>
      </c>
      <c r="G42" s="30">
        <f t="shared" ca="1" si="8"/>
        <v>23571</v>
      </c>
      <c r="H42" s="30">
        <f t="shared" ref="H42:H43" ca="1" si="14">IF(C42="","",H41)</f>
        <v>71428</v>
      </c>
      <c r="I42" s="31">
        <f t="shared" ca="1" si="10"/>
        <v>28214300</v>
      </c>
      <c r="J42" s="32"/>
      <c r="K42" s="33"/>
      <c r="L42" s="33"/>
      <c r="M42" s="34">
        <f t="shared" ref="M42:M46" ca="1" si="15">IF(C42="","",M41)</f>
        <v>9428572</v>
      </c>
      <c r="N42" s="60">
        <f t="shared" ca="1" si="1"/>
        <v>37642872</v>
      </c>
      <c r="Q42" s="25">
        <f t="shared" ca="1" si="5"/>
        <v>23571</v>
      </c>
      <c r="R42" s="25">
        <f t="shared" ca="1" si="6"/>
        <v>71428</v>
      </c>
    </row>
    <row r="43" spans="2:22">
      <c r="B43" s="101"/>
      <c r="C43" s="36">
        <f t="shared" ca="1" si="7"/>
        <v>26</v>
      </c>
      <c r="D43" s="37">
        <f t="shared" ca="1" si="13"/>
        <v>0.01</v>
      </c>
      <c r="E43" s="38">
        <f t="shared" ca="1" si="2"/>
        <v>94940</v>
      </c>
      <c r="F43" s="39">
        <f t="shared" ca="1" si="3"/>
        <v>94940</v>
      </c>
      <c r="G43" s="40">
        <f t="shared" ca="1" si="8"/>
        <v>23512</v>
      </c>
      <c r="H43" s="40">
        <f t="shared" ca="1" si="14"/>
        <v>71428</v>
      </c>
      <c r="I43" s="41">
        <f t="shared" ca="1" si="10"/>
        <v>28142872</v>
      </c>
      <c r="J43" s="42"/>
      <c r="K43" s="43"/>
      <c r="L43" s="43"/>
      <c r="M43" s="44">
        <f t="shared" ca="1" si="15"/>
        <v>9428572</v>
      </c>
      <c r="N43" s="61">
        <f t="shared" ca="1" si="1"/>
        <v>37571444</v>
      </c>
      <c r="Q43" s="25">
        <f t="shared" ca="1" si="5"/>
        <v>23512</v>
      </c>
      <c r="R43" s="25">
        <f t="shared" ca="1" si="6"/>
        <v>71428</v>
      </c>
    </row>
    <row r="44" spans="2:22">
      <c r="B44" s="101"/>
      <c r="C44" s="36">
        <f t="shared" ca="1" si="7"/>
        <v>27</v>
      </c>
      <c r="D44" s="37">
        <f t="shared" ca="1" si="13"/>
        <v>0.01</v>
      </c>
      <c r="E44" s="38">
        <f t="shared" ca="1" si="2"/>
        <v>94880</v>
      </c>
      <c r="F44" s="39">
        <f t="shared" ca="1" si="3"/>
        <v>94880</v>
      </c>
      <c r="G44" s="40">
        <f t="shared" ca="1" si="8"/>
        <v>23452</v>
      </c>
      <c r="H44" s="40">
        <f t="shared" ca="1" si="9"/>
        <v>71428</v>
      </c>
      <c r="I44" s="41">
        <f t="shared" ca="1" si="10"/>
        <v>28071444</v>
      </c>
      <c r="J44" s="42"/>
      <c r="K44" s="43"/>
      <c r="L44" s="43"/>
      <c r="M44" s="44">
        <f t="shared" ca="1" si="15"/>
        <v>9428572</v>
      </c>
      <c r="N44" s="61">
        <f t="shared" ca="1" si="1"/>
        <v>37500016</v>
      </c>
      <c r="Q44" s="25">
        <f t="shared" ca="1" si="5"/>
        <v>23452</v>
      </c>
      <c r="R44" s="25">
        <f t="shared" ca="1" si="6"/>
        <v>71428</v>
      </c>
    </row>
    <row r="45" spans="2:22">
      <c r="B45" s="101"/>
      <c r="C45" s="36">
        <f t="shared" ca="1" si="7"/>
        <v>28</v>
      </c>
      <c r="D45" s="37">
        <f t="shared" ca="1" si="13"/>
        <v>0.01</v>
      </c>
      <c r="E45" s="38">
        <f t="shared" ca="1" si="2"/>
        <v>94821</v>
      </c>
      <c r="F45" s="39">
        <f t="shared" ca="1" si="3"/>
        <v>94821</v>
      </c>
      <c r="G45" s="40">
        <f t="shared" ca="1" si="8"/>
        <v>23393</v>
      </c>
      <c r="H45" s="40">
        <f t="shared" ca="1" si="9"/>
        <v>71428</v>
      </c>
      <c r="I45" s="41">
        <f t="shared" ca="1" si="10"/>
        <v>28000016</v>
      </c>
      <c r="J45" s="42"/>
      <c r="K45" s="43"/>
      <c r="L45" s="43"/>
      <c r="M45" s="44">
        <f t="shared" ca="1" si="15"/>
        <v>9428572</v>
      </c>
      <c r="N45" s="61">
        <f t="shared" ca="1" si="1"/>
        <v>37428588</v>
      </c>
      <c r="Q45" s="25">
        <f t="shared" ca="1" si="5"/>
        <v>23393</v>
      </c>
      <c r="R45" s="25">
        <f t="shared" ca="1" si="6"/>
        <v>71428</v>
      </c>
    </row>
    <row r="46" spans="2:22">
      <c r="B46" s="101"/>
      <c r="C46" s="36">
        <f t="shared" ca="1" si="7"/>
        <v>29</v>
      </c>
      <c r="D46" s="37">
        <f t="shared" ca="1" si="13"/>
        <v>0.01</v>
      </c>
      <c r="E46" s="38">
        <f t="shared" ca="1" si="2"/>
        <v>94761</v>
      </c>
      <c r="F46" s="39">
        <f t="shared" ca="1" si="3"/>
        <v>94761</v>
      </c>
      <c r="G46" s="40">
        <f t="shared" ca="1" si="8"/>
        <v>23333</v>
      </c>
      <c r="H46" s="40">
        <f t="shared" ca="1" si="9"/>
        <v>71428</v>
      </c>
      <c r="I46" s="41">
        <f t="shared" ca="1" si="10"/>
        <v>27928588</v>
      </c>
      <c r="J46" s="42"/>
      <c r="K46" s="43"/>
      <c r="L46" s="43"/>
      <c r="M46" s="44">
        <f t="shared" ca="1" si="15"/>
        <v>9428572</v>
      </c>
      <c r="N46" s="61">
        <f t="shared" ca="1" si="1"/>
        <v>37357160</v>
      </c>
      <c r="Q46" s="25">
        <f t="shared" ca="1" si="5"/>
        <v>23333</v>
      </c>
      <c r="R46" s="25">
        <f t="shared" ca="1" si="6"/>
        <v>71428</v>
      </c>
    </row>
    <row r="47" spans="2:22">
      <c r="B47" s="101"/>
      <c r="C47" s="36">
        <f t="shared" ca="1" si="7"/>
        <v>30</v>
      </c>
      <c r="D47" s="37">
        <f t="shared" ca="1" si="13"/>
        <v>0.01</v>
      </c>
      <c r="E47" s="38">
        <f t="shared" ca="1" si="2"/>
        <v>284702</v>
      </c>
      <c r="F47" s="39">
        <f t="shared" ca="1" si="3"/>
        <v>94702</v>
      </c>
      <c r="G47" s="40">
        <f t="shared" ca="1" si="8"/>
        <v>23274</v>
      </c>
      <c r="H47" s="40">
        <f t="shared" ca="1" si="9"/>
        <v>71428</v>
      </c>
      <c r="I47" s="41">
        <f t="shared" ca="1" si="10"/>
        <v>27857160</v>
      </c>
      <c r="J47" s="46">
        <f t="shared" ref="J47" ca="1" si="16">IF(C47="","",K47+L47)</f>
        <v>190000</v>
      </c>
      <c r="K47" s="47">
        <f t="shared" ref="K47" ca="1" si="17">IF(C47="","",ROUND(M46*D47/2,0))</f>
        <v>47143</v>
      </c>
      <c r="L47" s="48">
        <f t="shared" ref="L47" ca="1" si="18">IF(C47="","",IF($E$8*2=C47/6,M46,L41))</f>
        <v>142857</v>
      </c>
      <c r="M47" s="44">
        <f t="shared" ref="M47" ca="1" si="19">IF(C47="","",M41-L47)</f>
        <v>9285715</v>
      </c>
      <c r="N47" s="61">
        <f t="shared" ca="1" si="1"/>
        <v>37142875</v>
      </c>
      <c r="P47" s="25"/>
      <c r="Q47" s="25">
        <f t="shared" ca="1" si="5"/>
        <v>70417</v>
      </c>
      <c r="R47" s="25">
        <f t="shared" ca="1" si="6"/>
        <v>214285</v>
      </c>
      <c r="V47" s="9"/>
    </row>
    <row r="48" spans="2:22">
      <c r="B48" s="101"/>
      <c r="C48" s="36">
        <f t="shared" ca="1" si="7"/>
        <v>31</v>
      </c>
      <c r="D48" s="37">
        <f t="shared" ca="1" si="13"/>
        <v>0.01</v>
      </c>
      <c r="E48" s="38">
        <f t="shared" ca="1" si="2"/>
        <v>94642</v>
      </c>
      <c r="F48" s="39">
        <f t="shared" ca="1" si="3"/>
        <v>94642</v>
      </c>
      <c r="G48" s="40">
        <f t="shared" ca="1" si="8"/>
        <v>23214</v>
      </c>
      <c r="H48" s="40">
        <f t="shared" ca="1" si="9"/>
        <v>71428</v>
      </c>
      <c r="I48" s="41">
        <f t="shared" ca="1" si="10"/>
        <v>27785732</v>
      </c>
      <c r="J48" s="42"/>
      <c r="K48" s="43"/>
      <c r="L48" s="43"/>
      <c r="M48" s="44">
        <f t="shared" ref="M48:M52" ca="1" si="20">IF(C48="","",M47)</f>
        <v>9285715</v>
      </c>
      <c r="N48" s="61">
        <f t="shared" ca="1" si="1"/>
        <v>37071447</v>
      </c>
      <c r="P48" s="25"/>
      <c r="Q48" s="25">
        <f t="shared" ca="1" si="5"/>
        <v>23214</v>
      </c>
      <c r="R48" s="25">
        <f t="shared" ca="1" si="6"/>
        <v>71428</v>
      </c>
      <c r="V48" s="9"/>
    </row>
    <row r="49" spans="2:18">
      <c r="B49" s="101"/>
      <c r="C49" s="36">
        <f t="shared" ca="1" si="7"/>
        <v>32</v>
      </c>
      <c r="D49" s="37">
        <f t="shared" ca="1" si="13"/>
        <v>0.01</v>
      </c>
      <c r="E49" s="38">
        <f t="shared" ca="1" si="2"/>
        <v>94583</v>
      </c>
      <c r="F49" s="39">
        <f t="shared" ca="1" si="3"/>
        <v>94583</v>
      </c>
      <c r="G49" s="40">
        <f t="shared" ca="1" si="8"/>
        <v>23155</v>
      </c>
      <c r="H49" s="40">
        <f t="shared" ca="1" si="9"/>
        <v>71428</v>
      </c>
      <c r="I49" s="41">
        <f t="shared" ca="1" si="10"/>
        <v>27714304</v>
      </c>
      <c r="J49" s="42"/>
      <c r="K49" s="43"/>
      <c r="L49" s="43"/>
      <c r="M49" s="44">
        <f t="shared" ca="1" si="20"/>
        <v>9285715</v>
      </c>
      <c r="N49" s="61">
        <f t="shared" ca="1" si="1"/>
        <v>37000019</v>
      </c>
      <c r="Q49" s="25">
        <f t="shared" ca="1" si="5"/>
        <v>23155</v>
      </c>
      <c r="R49" s="25">
        <f t="shared" ca="1" si="6"/>
        <v>71428</v>
      </c>
    </row>
    <row r="50" spans="2:18">
      <c r="B50" s="101"/>
      <c r="C50" s="36">
        <f t="shared" ca="1" si="7"/>
        <v>33</v>
      </c>
      <c r="D50" s="37">
        <f t="shared" ca="1" si="13"/>
        <v>0.01</v>
      </c>
      <c r="E50" s="38">
        <f t="shared" ca="1" si="2"/>
        <v>94523</v>
      </c>
      <c r="F50" s="39">
        <f t="shared" ca="1" si="3"/>
        <v>94523</v>
      </c>
      <c r="G50" s="40">
        <f t="shared" ca="1" si="8"/>
        <v>23095</v>
      </c>
      <c r="H50" s="40">
        <f t="shared" ca="1" si="9"/>
        <v>71428</v>
      </c>
      <c r="I50" s="41">
        <f t="shared" ca="1" si="10"/>
        <v>27642876</v>
      </c>
      <c r="J50" s="42"/>
      <c r="K50" s="43"/>
      <c r="L50" s="43"/>
      <c r="M50" s="44">
        <f t="shared" ca="1" si="20"/>
        <v>9285715</v>
      </c>
      <c r="N50" s="61">
        <f t="shared" ca="1" si="1"/>
        <v>36928591</v>
      </c>
      <c r="Q50" s="25">
        <f t="shared" ca="1" si="5"/>
        <v>23095</v>
      </c>
      <c r="R50" s="25">
        <f t="shared" ca="1" si="6"/>
        <v>71428</v>
      </c>
    </row>
    <row r="51" spans="2:18">
      <c r="B51" s="101"/>
      <c r="C51" s="36">
        <f t="shared" ca="1" si="7"/>
        <v>34</v>
      </c>
      <c r="D51" s="37">
        <f t="shared" ca="1" si="13"/>
        <v>0.01</v>
      </c>
      <c r="E51" s="38">
        <f t="shared" ca="1" si="2"/>
        <v>94464</v>
      </c>
      <c r="F51" s="39">
        <f t="shared" ca="1" si="3"/>
        <v>94464</v>
      </c>
      <c r="G51" s="40">
        <f t="shared" ca="1" si="8"/>
        <v>23036</v>
      </c>
      <c r="H51" s="40">
        <f t="shared" ca="1" si="9"/>
        <v>71428</v>
      </c>
      <c r="I51" s="41">
        <f t="shared" ca="1" si="10"/>
        <v>27571448</v>
      </c>
      <c r="J51" s="42"/>
      <c r="K51" s="43"/>
      <c r="L51" s="43"/>
      <c r="M51" s="44">
        <f t="shared" ca="1" si="20"/>
        <v>9285715</v>
      </c>
      <c r="N51" s="61">
        <f t="shared" ca="1" si="1"/>
        <v>36857163</v>
      </c>
      <c r="Q51" s="25">
        <f t="shared" ca="1" si="5"/>
        <v>23036</v>
      </c>
      <c r="R51" s="25">
        <f t="shared" ca="1" si="6"/>
        <v>71428</v>
      </c>
    </row>
    <row r="52" spans="2:18">
      <c r="B52" s="101"/>
      <c r="C52" s="36">
        <f t="shared" ca="1" si="7"/>
        <v>35</v>
      </c>
      <c r="D52" s="37">
        <f t="shared" ca="1" si="13"/>
        <v>0.01</v>
      </c>
      <c r="E52" s="38">
        <f t="shared" ca="1" si="2"/>
        <v>94404</v>
      </c>
      <c r="F52" s="39">
        <f t="shared" ca="1" si="3"/>
        <v>94404</v>
      </c>
      <c r="G52" s="40">
        <f t="shared" ca="1" si="8"/>
        <v>22976</v>
      </c>
      <c r="H52" s="40">
        <f t="shared" ca="1" si="9"/>
        <v>71428</v>
      </c>
      <c r="I52" s="41">
        <f t="shared" ca="1" si="10"/>
        <v>27500020</v>
      </c>
      <c r="J52" s="42"/>
      <c r="K52" s="43"/>
      <c r="L52" s="43"/>
      <c r="M52" s="44">
        <f t="shared" ca="1" si="20"/>
        <v>9285715</v>
      </c>
      <c r="N52" s="61">
        <f t="shared" ca="1" si="1"/>
        <v>36785735</v>
      </c>
      <c r="Q52" s="25">
        <f t="shared" ca="1" si="5"/>
        <v>22976</v>
      </c>
      <c r="R52" s="25">
        <f t="shared" ca="1" si="6"/>
        <v>71428</v>
      </c>
    </row>
    <row r="53" spans="2:18">
      <c r="B53" s="102"/>
      <c r="C53" s="49">
        <f t="shared" ca="1" si="7"/>
        <v>36</v>
      </c>
      <c r="D53" s="50">
        <f ca="1">IF(C53="","",VLOOKUP(C53/12,$H$6:$J$12,3,TRUE))</f>
        <v>0.01</v>
      </c>
      <c r="E53" s="51">
        <f t="shared" ca="1" si="2"/>
        <v>283631</v>
      </c>
      <c r="F53" s="52">
        <f t="shared" ca="1" si="3"/>
        <v>94345</v>
      </c>
      <c r="G53" s="53">
        <f t="shared" ca="1" si="8"/>
        <v>22917</v>
      </c>
      <c r="H53" s="53">
        <f t="shared" ref="H53" ca="1" si="21">IF(C53="","",IF($E$8*12=C53,I52,H52))</f>
        <v>71428</v>
      </c>
      <c r="I53" s="54">
        <f t="shared" ca="1" si="10"/>
        <v>27428592</v>
      </c>
      <c r="J53" s="52">
        <f t="shared" ref="J53" ca="1" si="22">IF(C53="","",K53+L53)</f>
        <v>189286</v>
      </c>
      <c r="K53" s="56">
        <f t="shared" ref="K53" ca="1" si="23">IF(C53="","",ROUND(M47*D53/2,0))</f>
        <v>46429</v>
      </c>
      <c r="L53" s="57">
        <f t="shared" ref="L53" ca="1" si="24">IF(C53="","",IF($E$8*2=C53/6,M52,L47))</f>
        <v>142857</v>
      </c>
      <c r="M53" s="58">
        <f t="shared" ref="M53" ca="1" si="25">IF(C53="","",M47-L53)</f>
        <v>9142858</v>
      </c>
      <c r="N53" s="62">
        <f t="shared" ca="1" si="1"/>
        <v>36571450</v>
      </c>
      <c r="Q53" s="25">
        <f t="shared" ca="1" si="5"/>
        <v>69346</v>
      </c>
      <c r="R53" s="25">
        <f t="shared" ca="1" si="6"/>
        <v>214285</v>
      </c>
    </row>
    <row r="54" spans="2:18">
      <c r="B54" s="100" t="str">
        <f ca="1">IF(C54="","",C65/12&amp;"年目")</f>
        <v>4年目</v>
      </c>
      <c r="C54" s="26">
        <f t="shared" ca="1" si="7"/>
        <v>37</v>
      </c>
      <c r="D54" s="27">
        <f t="shared" ca="1" si="13"/>
        <v>0.01</v>
      </c>
      <c r="E54" s="28">
        <f t="shared" ca="1" si="2"/>
        <v>94285</v>
      </c>
      <c r="F54" s="29">
        <f t="shared" ca="1" si="3"/>
        <v>94285</v>
      </c>
      <c r="G54" s="30">
        <f t="shared" ca="1" si="8"/>
        <v>22857</v>
      </c>
      <c r="H54" s="30">
        <f t="shared" ref="H54:H55" ca="1" si="26">IF(C54="","",H53)</f>
        <v>71428</v>
      </c>
      <c r="I54" s="31">
        <f t="shared" ca="1" si="10"/>
        <v>27357164</v>
      </c>
      <c r="J54" s="32"/>
      <c r="K54" s="33"/>
      <c r="L54" s="33"/>
      <c r="M54" s="34">
        <f t="shared" ref="M54:M58" ca="1" si="27">IF(C54="","",M53)</f>
        <v>9142858</v>
      </c>
      <c r="N54" s="60">
        <f t="shared" ca="1" si="1"/>
        <v>36500022</v>
      </c>
      <c r="Q54" s="25">
        <f t="shared" ca="1" si="5"/>
        <v>22857</v>
      </c>
      <c r="R54" s="25">
        <f t="shared" ca="1" si="6"/>
        <v>71428</v>
      </c>
    </row>
    <row r="55" spans="2:18">
      <c r="B55" s="101"/>
      <c r="C55" s="36">
        <f t="shared" ca="1" si="7"/>
        <v>38</v>
      </c>
      <c r="D55" s="37">
        <f t="shared" ca="1" si="13"/>
        <v>0.01</v>
      </c>
      <c r="E55" s="38">
        <f t="shared" ca="1" si="2"/>
        <v>94226</v>
      </c>
      <c r="F55" s="39">
        <f t="shared" ca="1" si="3"/>
        <v>94226</v>
      </c>
      <c r="G55" s="40">
        <f t="shared" ca="1" si="8"/>
        <v>22798</v>
      </c>
      <c r="H55" s="40">
        <f t="shared" ca="1" si="26"/>
        <v>71428</v>
      </c>
      <c r="I55" s="41">
        <f t="shared" ca="1" si="10"/>
        <v>27285736</v>
      </c>
      <c r="J55" s="42"/>
      <c r="K55" s="43"/>
      <c r="L55" s="43"/>
      <c r="M55" s="44">
        <f t="shared" ca="1" si="27"/>
        <v>9142858</v>
      </c>
      <c r="N55" s="61">
        <f t="shared" ca="1" si="1"/>
        <v>36428594</v>
      </c>
      <c r="Q55" s="25">
        <f t="shared" ca="1" si="5"/>
        <v>22798</v>
      </c>
      <c r="R55" s="25">
        <f t="shared" ca="1" si="6"/>
        <v>71428</v>
      </c>
    </row>
    <row r="56" spans="2:18">
      <c r="B56" s="101"/>
      <c r="C56" s="36">
        <f t="shared" ca="1" si="7"/>
        <v>39</v>
      </c>
      <c r="D56" s="37">
        <f t="shared" ca="1" si="13"/>
        <v>0.01</v>
      </c>
      <c r="E56" s="38">
        <f t="shared" ca="1" si="2"/>
        <v>94166</v>
      </c>
      <c r="F56" s="39">
        <f t="shared" ca="1" si="3"/>
        <v>94166</v>
      </c>
      <c r="G56" s="40">
        <f t="shared" ca="1" si="8"/>
        <v>22738</v>
      </c>
      <c r="H56" s="40">
        <f t="shared" ca="1" si="9"/>
        <v>71428</v>
      </c>
      <c r="I56" s="41">
        <f t="shared" ca="1" si="10"/>
        <v>27214308</v>
      </c>
      <c r="J56" s="42"/>
      <c r="K56" s="43"/>
      <c r="L56" s="43"/>
      <c r="M56" s="44">
        <f t="shared" ca="1" si="27"/>
        <v>9142858</v>
      </c>
      <c r="N56" s="61">
        <f t="shared" ca="1" si="1"/>
        <v>36357166</v>
      </c>
      <c r="Q56" s="25">
        <f t="shared" ca="1" si="5"/>
        <v>22738</v>
      </c>
      <c r="R56" s="25">
        <f t="shared" ca="1" si="6"/>
        <v>71428</v>
      </c>
    </row>
    <row r="57" spans="2:18">
      <c r="B57" s="101"/>
      <c r="C57" s="36">
        <f t="shared" ca="1" si="7"/>
        <v>40</v>
      </c>
      <c r="D57" s="37">
        <f t="shared" ca="1" si="13"/>
        <v>0.01</v>
      </c>
      <c r="E57" s="38">
        <f t="shared" ca="1" si="2"/>
        <v>94107</v>
      </c>
      <c r="F57" s="39">
        <f t="shared" ca="1" si="3"/>
        <v>94107</v>
      </c>
      <c r="G57" s="40">
        <f t="shared" ca="1" si="8"/>
        <v>22679</v>
      </c>
      <c r="H57" s="40">
        <f t="shared" ca="1" si="9"/>
        <v>71428</v>
      </c>
      <c r="I57" s="41">
        <f t="shared" ca="1" si="10"/>
        <v>27142880</v>
      </c>
      <c r="J57" s="42"/>
      <c r="K57" s="43"/>
      <c r="L57" s="43"/>
      <c r="M57" s="44">
        <f t="shared" ca="1" si="27"/>
        <v>9142858</v>
      </c>
      <c r="N57" s="61">
        <f t="shared" ca="1" si="1"/>
        <v>36285738</v>
      </c>
      <c r="Q57" s="25">
        <f t="shared" ca="1" si="5"/>
        <v>22679</v>
      </c>
      <c r="R57" s="25">
        <f t="shared" ca="1" si="6"/>
        <v>71428</v>
      </c>
    </row>
    <row r="58" spans="2:18">
      <c r="B58" s="101"/>
      <c r="C58" s="36">
        <f t="shared" ca="1" si="7"/>
        <v>41</v>
      </c>
      <c r="D58" s="37">
        <f t="shared" ca="1" si="13"/>
        <v>0.01</v>
      </c>
      <c r="E58" s="38">
        <f t="shared" ca="1" si="2"/>
        <v>94047</v>
      </c>
      <c r="F58" s="39">
        <f t="shared" ca="1" si="3"/>
        <v>94047</v>
      </c>
      <c r="G58" s="40">
        <f t="shared" ca="1" si="8"/>
        <v>22619</v>
      </c>
      <c r="H58" s="40">
        <f t="shared" ca="1" si="9"/>
        <v>71428</v>
      </c>
      <c r="I58" s="41">
        <f t="shared" ca="1" si="10"/>
        <v>27071452</v>
      </c>
      <c r="J58" s="42"/>
      <c r="K58" s="43"/>
      <c r="L58" s="43"/>
      <c r="M58" s="44">
        <f t="shared" ca="1" si="27"/>
        <v>9142858</v>
      </c>
      <c r="N58" s="61">
        <f t="shared" ca="1" si="1"/>
        <v>36214310</v>
      </c>
      <c r="Q58" s="25">
        <f t="shared" ca="1" si="5"/>
        <v>22619</v>
      </c>
      <c r="R58" s="25">
        <f t="shared" ca="1" si="6"/>
        <v>71428</v>
      </c>
    </row>
    <row r="59" spans="2:18">
      <c r="B59" s="101"/>
      <c r="C59" s="36">
        <f t="shared" ca="1" si="7"/>
        <v>42</v>
      </c>
      <c r="D59" s="37">
        <f t="shared" ca="1" si="13"/>
        <v>0.01</v>
      </c>
      <c r="E59" s="38">
        <f t="shared" ca="1" si="2"/>
        <v>282559</v>
      </c>
      <c r="F59" s="39">
        <f t="shared" ca="1" si="3"/>
        <v>93988</v>
      </c>
      <c r="G59" s="40">
        <f t="shared" ca="1" si="8"/>
        <v>22560</v>
      </c>
      <c r="H59" s="40">
        <f t="shared" ca="1" si="9"/>
        <v>71428</v>
      </c>
      <c r="I59" s="41">
        <f t="shared" ca="1" si="10"/>
        <v>27000024</v>
      </c>
      <c r="J59" s="46">
        <f t="shared" ref="J59" ca="1" si="28">IF(C59="","",K59+L59)</f>
        <v>188571</v>
      </c>
      <c r="K59" s="47">
        <f t="shared" ref="K59" ca="1" si="29">IF(C59="","",ROUND(M58*D59/2,0))</f>
        <v>45714</v>
      </c>
      <c r="L59" s="48">
        <f t="shared" ref="L59" ca="1" si="30">IF(C59="","",IF($E$8*2=C59/6,M58,L53))</f>
        <v>142857</v>
      </c>
      <c r="M59" s="44">
        <f t="shared" ref="M59" ca="1" si="31">IF(C59="","",M53-L59)</f>
        <v>9000001</v>
      </c>
      <c r="N59" s="61">
        <f t="shared" ca="1" si="1"/>
        <v>36000025</v>
      </c>
      <c r="Q59" s="25">
        <f t="shared" ca="1" si="5"/>
        <v>68274</v>
      </c>
      <c r="R59" s="25">
        <f t="shared" ca="1" si="6"/>
        <v>214285</v>
      </c>
    </row>
    <row r="60" spans="2:18">
      <c r="B60" s="101"/>
      <c r="C60" s="36">
        <f t="shared" ca="1" si="7"/>
        <v>43</v>
      </c>
      <c r="D60" s="37">
        <f t="shared" ca="1" si="13"/>
        <v>0.01</v>
      </c>
      <c r="E60" s="38">
        <f t="shared" ca="1" si="2"/>
        <v>93928</v>
      </c>
      <c r="F60" s="39">
        <f t="shared" ca="1" si="3"/>
        <v>93928</v>
      </c>
      <c r="G60" s="40">
        <f t="shared" ca="1" si="8"/>
        <v>22500</v>
      </c>
      <c r="H60" s="40">
        <f t="shared" ca="1" si="9"/>
        <v>71428</v>
      </c>
      <c r="I60" s="41">
        <f t="shared" ca="1" si="10"/>
        <v>26928596</v>
      </c>
      <c r="J60" s="42"/>
      <c r="K60" s="43"/>
      <c r="L60" s="43"/>
      <c r="M60" s="44">
        <f t="shared" ref="M60:M64" ca="1" si="32">IF(C60="","",M59)</f>
        <v>9000001</v>
      </c>
      <c r="N60" s="61">
        <f t="shared" ca="1" si="1"/>
        <v>35928597</v>
      </c>
      <c r="Q60" s="25">
        <f t="shared" ca="1" si="5"/>
        <v>22500</v>
      </c>
      <c r="R60" s="25">
        <f t="shared" ca="1" si="6"/>
        <v>71428</v>
      </c>
    </row>
    <row r="61" spans="2:18">
      <c r="B61" s="101"/>
      <c r="C61" s="36">
        <f t="shared" ca="1" si="7"/>
        <v>44</v>
      </c>
      <c r="D61" s="37">
        <f t="shared" ca="1" si="13"/>
        <v>0.01</v>
      </c>
      <c r="E61" s="38">
        <f t="shared" ca="1" si="2"/>
        <v>93868</v>
      </c>
      <c r="F61" s="39">
        <f t="shared" ca="1" si="3"/>
        <v>93868</v>
      </c>
      <c r="G61" s="40">
        <f t="shared" ca="1" si="8"/>
        <v>22440</v>
      </c>
      <c r="H61" s="40">
        <f t="shared" ca="1" si="9"/>
        <v>71428</v>
      </c>
      <c r="I61" s="41">
        <f t="shared" ca="1" si="10"/>
        <v>26857168</v>
      </c>
      <c r="J61" s="42"/>
      <c r="K61" s="43"/>
      <c r="L61" s="43"/>
      <c r="M61" s="44">
        <f t="shared" ca="1" si="32"/>
        <v>9000001</v>
      </c>
      <c r="N61" s="61">
        <f t="shared" ca="1" si="1"/>
        <v>35857169</v>
      </c>
      <c r="Q61" s="25">
        <f t="shared" ca="1" si="5"/>
        <v>22440</v>
      </c>
      <c r="R61" s="25">
        <f t="shared" ca="1" si="6"/>
        <v>71428</v>
      </c>
    </row>
    <row r="62" spans="2:18">
      <c r="B62" s="101"/>
      <c r="C62" s="36">
        <f t="shared" ca="1" si="7"/>
        <v>45</v>
      </c>
      <c r="D62" s="37">
        <f t="shared" ca="1" si="13"/>
        <v>0.01</v>
      </c>
      <c r="E62" s="38">
        <f t="shared" ca="1" si="2"/>
        <v>93809</v>
      </c>
      <c r="F62" s="39">
        <f t="shared" ca="1" si="3"/>
        <v>93809</v>
      </c>
      <c r="G62" s="40">
        <f t="shared" ca="1" si="8"/>
        <v>22381</v>
      </c>
      <c r="H62" s="40">
        <f t="shared" ca="1" si="9"/>
        <v>71428</v>
      </c>
      <c r="I62" s="41">
        <f t="shared" ca="1" si="10"/>
        <v>26785740</v>
      </c>
      <c r="J62" s="42"/>
      <c r="K62" s="43"/>
      <c r="L62" s="43"/>
      <c r="M62" s="44">
        <f t="shared" ca="1" si="32"/>
        <v>9000001</v>
      </c>
      <c r="N62" s="61">
        <f t="shared" ca="1" si="1"/>
        <v>35785741</v>
      </c>
      <c r="Q62" s="25">
        <f t="shared" ca="1" si="5"/>
        <v>22381</v>
      </c>
      <c r="R62" s="25">
        <f t="shared" ca="1" si="6"/>
        <v>71428</v>
      </c>
    </row>
    <row r="63" spans="2:18">
      <c r="B63" s="101"/>
      <c r="C63" s="36">
        <f t="shared" ca="1" si="7"/>
        <v>46</v>
      </c>
      <c r="D63" s="37">
        <f t="shared" ca="1" si="13"/>
        <v>0.01</v>
      </c>
      <c r="E63" s="38">
        <f t="shared" ca="1" si="2"/>
        <v>93749</v>
      </c>
      <c r="F63" s="39">
        <f t="shared" ca="1" si="3"/>
        <v>93749</v>
      </c>
      <c r="G63" s="40">
        <f t="shared" ca="1" si="8"/>
        <v>22321</v>
      </c>
      <c r="H63" s="40">
        <f t="shared" ca="1" si="9"/>
        <v>71428</v>
      </c>
      <c r="I63" s="41">
        <f t="shared" ca="1" si="10"/>
        <v>26714312</v>
      </c>
      <c r="J63" s="42"/>
      <c r="K63" s="43"/>
      <c r="L63" s="43"/>
      <c r="M63" s="44">
        <f t="shared" ca="1" si="32"/>
        <v>9000001</v>
      </c>
      <c r="N63" s="61">
        <f t="shared" ca="1" si="1"/>
        <v>35714313</v>
      </c>
      <c r="Q63" s="25">
        <f t="shared" ca="1" si="5"/>
        <v>22321</v>
      </c>
      <c r="R63" s="25">
        <f t="shared" ca="1" si="6"/>
        <v>71428</v>
      </c>
    </row>
    <row r="64" spans="2:18">
      <c r="B64" s="101"/>
      <c r="C64" s="36">
        <f t="shared" ca="1" si="7"/>
        <v>47</v>
      </c>
      <c r="D64" s="37">
        <f t="shared" ca="1" si="13"/>
        <v>0.01</v>
      </c>
      <c r="E64" s="38">
        <f t="shared" ca="1" si="2"/>
        <v>93690</v>
      </c>
      <c r="F64" s="39">
        <f t="shared" ca="1" si="3"/>
        <v>93690</v>
      </c>
      <c r="G64" s="40">
        <f t="shared" ca="1" si="8"/>
        <v>22262</v>
      </c>
      <c r="H64" s="40">
        <f t="shared" ca="1" si="9"/>
        <v>71428</v>
      </c>
      <c r="I64" s="41">
        <f t="shared" ca="1" si="10"/>
        <v>26642884</v>
      </c>
      <c r="J64" s="42"/>
      <c r="K64" s="43"/>
      <c r="L64" s="43"/>
      <c r="M64" s="44">
        <f t="shared" ca="1" si="32"/>
        <v>9000001</v>
      </c>
      <c r="N64" s="61">
        <f t="shared" ca="1" si="1"/>
        <v>35642885</v>
      </c>
      <c r="Q64" s="25">
        <f t="shared" ca="1" si="5"/>
        <v>22262</v>
      </c>
      <c r="R64" s="25">
        <f t="shared" ca="1" si="6"/>
        <v>71428</v>
      </c>
    </row>
    <row r="65" spans="2:18">
      <c r="B65" s="102"/>
      <c r="C65" s="49">
        <f t="shared" ca="1" si="7"/>
        <v>48</v>
      </c>
      <c r="D65" s="50">
        <f ca="1">IF(C65="","",VLOOKUP(C65/12,$H$6:$J$12,3,TRUE))</f>
        <v>0.01</v>
      </c>
      <c r="E65" s="51">
        <f t="shared" ca="1" si="2"/>
        <v>281487</v>
      </c>
      <c r="F65" s="52">
        <f t="shared" ca="1" si="3"/>
        <v>93630</v>
      </c>
      <c r="G65" s="53">
        <f t="shared" ca="1" si="8"/>
        <v>22202</v>
      </c>
      <c r="H65" s="53">
        <f t="shared" ref="H65" ca="1" si="33">IF(C65="","",IF($E$8*12=C65,I64,H64))</f>
        <v>71428</v>
      </c>
      <c r="I65" s="54">
        <f t="shared" ca="1" si="10"/>
        <v>26571456</v>
      </c>
      <c r="J65" s="52">
        <f t="shared" ref="J65" ca="1" si="34">IF(C65="","",K65+L65)</f>
        <v>187857</v>
      </c>
      <c r="K65" s="56">
        <f t="shared" ref="K65" ca="1" si="35">IF(C65="","",ROUND(M59*D65/2,0))</f>
        <v>45000</v>
      </c>
      <c r="L65" s="57">
        <f t="shared" ref="L65" ca="1" si="36">IF(C65="","",IF($E$8*2=C65/6,M64,L59))</f>
        <v>142857</v>
      </c>
      <c r="M65" s="58">
        <f t="shared" ref="M65" ca="1" si="37">IF(C65="","",M59-L65)</f>
        <v>8857144</v>
      </c>
      <c r="N65" s="62">
        <f t="shared" ca="1" si="1"/>
        <v>35428600</v>
      </c>
      <c r="Q65" s="25">
        <f t="shared" ca="1" si="5"/>
        <v>67202</v>
      </c>
      <c r="R65" s="25">
        <f t="shared" ca="1" si="6"/>
        <v>214285</v>
      </c>
    </row>
    <row r="66" spans="2:18">
      <c r="B66" s="100" t="str">
        <f ca="1">IF(C66="","",C77/12&amp;"年目")</f>
        <v>5年目</v>
      </c>
      <c r="C66" s="26">
        <f t="shared" ca="1" si="7"/>
        <v>49</v>
      </c>
      <c r="D66" s="27">
        <f t="shared" ca="1" si="13"/>
        <v>0.01</v>
      </c>
      <c r="E66" s="28">
        <f t="shared" ca="1" si="2"/>
        <v>93571</v>
      </c>
      <c r="F66" s="29">
        <f t="shared" ca="1" si="3"/>
        <v>93571</v>
      </c>
      <c r="G66" s="30">
        <f t="shared" ca="1" si="8"/>
        <v>22143</v>
      </c>
      <c r="H66" s="30">
        <f t="shared" ref="H66:H67" ca="1" si="38">IF(C66="","",H65)</f>
        <v>71428</v>
      </c>
      <c r="I66" s="31">
        <f t="shared" ca="1" si="10"/>
        <v>26500028</v>
      </c>
      <c r="J66" s="32"/>
      <c r="K66" s="33"/>
      <c r="L66" s="33"/>
      <c r="M66" s="34">
        <f t="shared" ref="M66:M70" ca="1" si="39">IF(C66="","",M65)</f>
        <v>8857144</v>
      </c>
      <c r="N66" s="60">
        <f t="shared" ca="1" si="1"/>
        <v>35357172</v>
      </c>
      <c r="Q66" s="25">
        <f t="shared" ca="1" si="5"/>
        <v>22143</v>
      </c>
      <c r="R66" s="25">
        <f t="shared" ca="1" si="6"/>
        <v>71428</v>
      </c>
    </row>
    <row r="67" spans="2:18">
      <c r="B67" s="101"/>
      <c r="C67" s="36">
        <f t="shared" ca="1" si="7"/>
        <v>50</v>
      </c>
      <c r="D67" s="37">
        <f t="shared" ca="1" si="13"/>
        <v>0.01</v>
      </c>
      <c r="E67" s="38">
        <f t="shared" ca="1" si="2"/>
        <v>93511</v>
      </c>
      <c r="F67" s="39">
        <f t="shared" ca="1" si="3"/>
        <v>93511</v>
      </c>
      <c r="G67" s="40">
        <f t="shared" ca="1" si="8"/>
        <v>22083</v>
      </c>
      <c r="H67" s="40">
        <f t="shared" ca="1" si="38"/>
        <v>71428</v>
      </c>
      <c r="I67" s="41">
        <f t="shared" ca="1" si="10"/>
        <v>26428600</v>
      </c>
      <c r="J67" s="42"/>
      <c r="K67" s="43"/>
      <c r="L67" s="43"/>
      <c r="M67" s="44">
        <f t="shared" ca="1" si="39"/>
        <v>8857144</v>
      </c>
      <c r="N67" s="61">
        <f t="shared" ca="1" si="1"/>
        <v>35285744</v>
      </c>
      <c r="Q67" s="25">
        <f t="shared" ca="1" si="5"/>
        <v>22083</v>
      </c>
      <c r="R67" s="25">
        <f t="shared" ca="1" si="6"/>
        <v>71428</v>
      </c>
    </row>
    <row r="68" spans="2:18">
      <c r="B68" s="101"/>
      <c r="C68" s="36">
        <f t="shared" ca="1" si="7"/>
        <v>51</v>
      </c>
      <c r="D68" s="37">
        <f t="shared" ca="1" si="13"/>
        <v>0.01</v>
      </c>
      <c r="E68" s="38">
        <f t="shared" ca="1" si="2"/>
        <v>93452</v>
      </c>
      <c r="F68" s="39">
        <f t="shared" ca="1" si="3"/>
        <v>93452</v>
      </c>
      <c r="G68" s="40">
        <f t="shared" ca="1" si="8"/>
        <v>22024</v>
      </c>
      <c r="H68" s="40">
        <f t="shared" ca="1" si="9"/>
        <v>71428</v>
      </c>
      <c r="I68" s="41">
        <f t="shared" ca="1" si="10"/>
        <v>26357172</v>
      </c>
      <c r="J68" s="42"/>
      <c r="K68" s="43"/>
      <c r="L68" s="43"/>
      <c r="M68" s="44">
        <f t="shared" ca="1" si="39"/>
        <v>8857144</v>
      </c>
      <c r="N68" s="61">
        <f t="shared" ca="1" si="1"/>
        <v>35214316</v>
      </c>
      <c r="Q68" s="25">
        <f t="shared" ca="1" si="5"/>
        <v>22024</v>
      </c>
      <c r="R68" s="25">
        <f t="shared" ca="1" si="6"/>
        <v>71428</v>
      </c>
    </row>
    <row r="69" spans="2:18">
      <c r="B69" s="101"/>
      <c r="C69" s="36">
        <f t="shared" ca="1" si="7"/>
        <v>52</v>
      </c>
      <c r="D69" s="37">
        <f t="shared" ca="1" si="13"/>
        <v>0.01</v>
      </c>
      <c r="E69" s="38">
        <f t="shared" ca="1" si="2"/>
        <v>93392</v>
      </c>
      <c r="F69" s="39">
        <f t="shared" ca="1" si="3"/>
        <v>93392</v>
      </c>
      <c r="G69" s="40">
        <f t="shared" ca="1" si="8"/>
        <v>21964</v>
      </c>
      <c r="H69" s="40">
        <f t="shared" ca="1" si="9"/>
        <v>71428</v>
      </c>
      <c r="I69" s="41">
        <f t="shared" ca="1" si="10"/>
        <v>26285744</v>
      </c>
      <c r="J69" s="42"/>
      <c r="K69" s="43"/>
      <c r="L69" s="43"/>
      <c r="M69" s="44">
        <f t="shared" ca="1" si="39"/>
        <v>8857144</v>
      </c>
      <c r="N69" s="61">
        <f t="shared" ca="1" si="1"/>
        <v>35142888</v>
      </c>
      <c r="Q69" s="25">
        <f t="shared" ca="1" si="5"/>
        <v>21964</v>
      </c>
      <c r="R69" s="25">
        <f t="shared" ca="1" si="6"/>
        <v>71428</v>
      </c>
    </row>
    <row r="70" spans="2:18">
      <c r="B70" s="101"/>
      <c r="C70" s="36">
        <f t="shared" ca="1" si="7"/>
        <v>53</v>
      </c>
      <c r="D70" s="37">
        <f t="shared" ca="1" si="13"/>
        <v>0.01</v>
      </c>
      <c r="E70" s="38">
        <f t="shared" ca="1" si="2"/>
        <v>93333</v>
      </c>
      <c r="F70" s="39">
        <f t="shared" ca="1" si="3"/>
        <v>93333</v>
      </c>
      <c r="G70" s="40">
        <f t="shared" ca="1" si="8"/>
        <v>21905</v>
      </c>
      <c r="H70" s="40">
        <f t="shared" ca="1" si="9"/>
        <v>71428</v>
      </c>
      <c r="I70" s="41">
        <f t="shared" ca="1" si="10"/>
        <v>26214316</v>
      </c>
      <c r="J70" s="42"/>
      <c r="K70" s="43"/>
      <c r="L70" s="43"/>
      <c r="M70" s="44">
        <f t="shared" ca="1" si="39"/>
        <v>8857144</v>
      </c>
      <c r="N70" s="61">
        <f t="shared" ca="1" si="1"/>
        <v>35071460</v>
      </c>
      <c r="Q70" s="25">
        <f t="shared" ca="1" si="5"/>
        <v>21905</v>
      </c>
      <c r="R70" s="25">
        <f t="shared" ca="1" si="6"/>
        <v>71428</v>
      </c>
    </row>
    <row r="71" spans="2:18">
      <c r="B71" s="101"/>
      <c r="C71" s="36">
        <f t="shared" ca="1" si="7"/>
        <v>54</v>
      </c>
      <c r="D71" s="37">
        <f t="shared" ca="1" si="13"/>
        <v>0.01</v>
      </c>
      <c r="E71" s="38">
        <f t="shared" ca="1" si="2"/>
        <v>280416</v>
      </c>
      <c r="F71" s="39">
        <f t="shared" ca="1" si="3"/>
        <v>93273</v>
      </c>
      <c r="G71" s="40">
        <f t="shared" ca="1" si="8"/>
        <v>21845</v>
      </c>
      <c r="H71" s="40">
        <f t="shared" ca="1" si="9"/>
        <v>71428</v>
      </c>
      <c r="I71" s="41">
        <f t="shared" ca="1" si="10"/>
        <v>26142888</v>
      </c>
      <c r="J71" s="46">
        <f t="shared" ref="J71" ca="1" si="40">IF(C71="","",K71+L71)</f>
        <v>187143</v>
      </c>
      <c r="K71" s="47">
        <f t="shared" ref="K71" ca="1" si="41">IF(C71="","",ROUND(M70*D71/2,0))</f>
        <v>44286</v>
      </c>
      <c r="L71" s="48">
        <f t="shared" ref="L71" ca="1" si="42">IF(C71="","",IF($E$8*2=C71/6,M70,L65))</f>
        <v>142857</v>
      </c>
      <c r="M71" s="44">
        <f t="shared" ref="M71" ca="1" si="43">IF(C71="","",M65-L71)</f>
        <v>8714287</v>
      </c>
      <c r="N71" s="61">
        <f t="shared" ca="1" si="1"/>
        <v>34857175</v>
      </c>
      <c r="Q71" s="25">
        <f t="shared" ca="1" si="5"/>
        <v>66131</v>
      </c>
      <c r="R71" s="25">
        <f t="shared" ca="1" si="6"/>
        <v>214285</v>
      </c>
    </row>
    <row r="72" spans="2:18">
      <c r="B72" s="101"/>
      <c r="C72" s="36">
        <f t="shared" ca="1" si="7"/>
        <v>55</v>
      </c>
      <c r="D72" s="37">
        <f t="shared" ca="1" si="13"/>
        <v>0.01</v>
      </c>
      <c r="E72" s="38">
        <f t="shared" ca="1" si="2"/>
        <v>93214</v>
      </c>
      <c r="F72" s="39">
        <f t="shared" ca="1" si="3"/>
        <v>93214</v>
      </c>
      <c r="G72" s="40">
        <f t="shared" ca="1" si="8"/>
        <v>21786</v>
      </c>
      <c r="H72" s="40">
        <f t="shared" ca="1" si="9"/>
        <v>71428</v>
      </c>
      <c r="I72" s="41">
        <f t="shared" ca="1" si="10"/>
        <v>26071460</v>
      </c>
      <c r="J72" s="42"/>
      <c r="K72" s="43"/>
      <c r="L72" s="43"/>
      <c r="M72" s="44">
        <f t="shared" ref="M72:M76" ca="1" si="44">IF(C72="","",M71)</f>
        <v>8714287</v>
      </c>
      <c r="N72" s="61">
        <f t="shared" ca="1" si="1"/>
        <v>34785747</v>
      </c>
      <c r="Q72" s="25">
        <f t="shared" ca="1" si="5"/>
        <v>21786</v>
      </c>
      <c r="R72" s="25">
        <f t="shared" ca="1" si="6"/>
        <v>71428</v>
      </c>
    </row>
    <row r="73" spans="2:18">
      <c r="B73" s="101"/>
      <c r="C73" s="36">
        <f t="shared" ca="1" si="7"/>
        <v>56</v>
      </c>
      <c r="D73" s="37">
        <f t="shared" ca="1" si="13"/>
        <v>0.01</v>
      </c>
      <c r="E73" s="38">
        <f t="shared" ca="1" si="2"/>
        <v>93154</v>
      </c>
      <c r="F73" s="39">
        <f t="shared" ca="1" si="3"/>
        <v>93154</v>
      </c>
      <c r="G73" s="40">
        <f t="shared" ca="1" si="8"/>
        <v>21726</v>
      </c>
      <c r="H73" s="40">
        <f t="shared" ca="1" si="9"/>
        <v>71428</v>
      </c>
      <c r="I73" s="41">
        <f t="shared" ca="1" si="10"/>
        <v>26000032</v>
      </c>
      <c r="J73" s="42"/>
      <c r="K73" s="43"/>
      <c r="L73" s="43"/>
      <c r="M73" s="44">
        <f t="shared" ca="1" si="44"/>
        <v>8714287</v>
      </c>
      <c r="N73" s="61">
        <f t="shared" ca="1" si="1"/>
        <v>34714319</v>
      </c>
      <c r="Q73" s="25">
        <f t="shared" ca="1" si="5"/>
        <v>21726</v>
      </c>
      <c r="R73" s="25">
        <f t="shared" ca="1" si="6"/>
        <v>71428</v>
      </c>
    </row>
    <row r="74" spans="2:18">
      <c r="B74" s="101"/>
      <c r="C74" s="36">
        <f t="shared" ca="1" si="7"/>
        <v>57</v>
      </c>
      <c r="D74" s="37">
        <f t="shared" ca="1" si="13"/>
        <v>0.01</v>
      </c>
      <c r="E74" s="38">
        <f t="shared" ca="1" si="2"/>
        <v>93095</v>
      </c>
      <c r="F74" s="39">
        <f t="shared" ca="1" si="3"/>
        <v>93095</v>
      </c>
      <c r="G74" s="40">
        <f t="shared" ca="1" si="8"/>
        <v>21667</v>
      </c>
      <c r="H74" s="40">
        <f t="shared" ca="1" si="9"/>
        <v>71428</v>
      </c>
      <c r="I74" s="41">
        <f t="shared" ca="1" si="10"/>
        <v>25928604</v>
      </c>
      <c r="J74" s="42"/>
      <c r="K74" s="43"/>
      <c r="L74" s="43"/>
      <c r="M74" s="44">
        <f t="shared" ca="1" si="44"/>
        <v>8714287</v>
      </c>
      <c r="N74" s="61">
        <f t="shared" ca="1" si="1"/>
        <v>34642891</v>
      </c>
      <c r="Q74" s="25">
        <f t="shared" ca="1" si="5"/>
        <v>21667</v>
      </c>
      <c r="R74" s="25">
        <f t="shared" ca="1" si="6"/>
        <v>71428</v>
      </c>
    </row>
    <row r="75" spans="2:18">
      <c r="B75" s="101"/>
      <c r="C75" s="36">
        <f t="shared" ca="1" si="7"/>
        <v>58</v>
      </c>
      <c r="D75" s="37">
        <f t="shared" ca="1" si="13"/>
        <v>0.01</v>
      </c>
      <c r="E75" s="38">
        <f t="shared" ca="1" si="2"/>
        <v>93035</v>
      </c>
      <c r="F75" s="39">
        <f t="shared" ca="1" si="3"/>
        <v>93035</v>
      </c>
      <c r="G75" s="40">
        <f t="shared" ca="1" si="8"/>
        <v>21607</v>
      </c>
      <c r="H75" s="40">
        <f t="shared" ca="1" si="9"/>
        <v>71428</v>
      </c>
      <c r="I75" s="41">
        <f t="shared" ca="1" si="10"/>
        <v>25857176</v>
      </c>
      <c r="J75" s="42"/>
      <c r="K75" s="43"/>
      <c r="L75" s="43"/>
      <c r="M75" s="44">
        <f t="shared" ca="1" si="44"/>
        <v>8714287</v>
      </c>
      <c r="N75" s="61">
        <f t="shared" ca="1" si="1"/>
        <v>34571463</v>
      </c>
      <c r="Q75" s="25">
        <f t="shared" ca="1" si="5"/>
        <v>21607</v>
      </c>
      <c r="R75" s="25">
        <f t="shared" ca="1" si="6"/>
        <v>71428</v>
      </c>
    </row>
    <row r="76" spans="2:18">
      <c r="B76" s="101"/>
      <c r="C76" s="36">
        <f t="shared" ca="1" si="7"/>
        <v>59</v>
      </c>
      <c r="D76" s="37">
        <f t="shared" ca="1" si="13"/>
        <v>0.01</v>
      </c>
      <c r="E76" s="38">
        <f t="shared" ca="1" si="2"/>
        <v>92976</v>
      </c>
      <c r="F76" s="39">
        <f t="shared" ca="1" si="3"/>
        <v>92976</v>
      </c>
      <c r="G76" s="40">
        <f t="shared" ca="1" si="8"/>
        <v>21548</v>
      </c>
      <c r="H76" s="40">
        <f t="shared" ca="1" si="9"/>
        <v>71428</v>
      </c>
      <c r="I76" s="41">
        <f t="shared" ca="1" si="10"/>
        <v>25785748</v>
      </c>
      <c r="J76" s="42"/>
      <c r="K76" s="43"/>
      <c r="L76" s="43"/>
      <c r="M76" s="44">
        <f t="shared" ca="1" si="44"/>
        <v>8714287</v>
      </c>
      <c r="N76" s="61">
        <f t="shared" ca="1" si="1"/>
        <v>34500035</v>
      </c>
      <c r="Q76" s="25">
        <f t="shared" ca="1" si="5"/>
        <v>21548</v>
      </c>
      <c r="R76" s="25">
        <f t="shared" ca="1" si="6"/>
        <v>71428</v>
      </c>
    </row>
    <row r="77" spans="2:18">
      <c r="B77" s="102"/>
      <c r="C77" s="49">
        <f t="shared" ca="1" si="7"/>
        <v>60</v>
      </c>
      <c r="D77" s="50">
        <f ca="1">IF(C77="","",VLOOKUP(C77/12,$H$6:$J$12,3,TRUE))</f>
        <v>0.01</v>
      </c>
      <c r="E77" s="51">
        <f t="shared" ca="1" si="2"/>
        <v>279344</v>
      </c>
      <c r="F77" s="52">
        <f t="shared" ca="1" si="3"/>
        <v>92916</v>
      </c>
      <c r="G77" s="53">
        <f t="shared" ca="1" si="8"/>
        <v>21488</v>
      </c>
      <c r="H77" s="53">
        <f t="shared" ref="H77" ca="1" si="45">IF(C77="","",IF($E$8*12=C77,I76,H76))</f>
        <v>71428</v>
      </c>
      <c r="I77" s="54">
        <f t="shared" ca="1" si="10"/>
        <v>25714320</v>
      </c>
      <c r="J77" s="52">
        <f t="shared" ref="J77" ca="1" si="46">IF(C77="","",K77+L77)</f>
        <v>186428</v>
      </c>
      <c r="K77" s="56">
        <f t="shared" ref="K77" ca="1" si="47">IF(C77="","",ROUND(M71*D77/2,0))</f>
        <v>43571</v>
      </c>
      <c r="L77" s="57">
        <f t="shared" ref="L77" ca="1" si="48">IF(C77="","",IF($E$8*2=C77/6,M76,L71))</f>
        <v>142857</v>
      </c>
      <c r="M77" s="58">
        <f t="shared" ref="M77" ca="1" si="49">IF(C77="","",M71-L77)</f>
        <v>8571430</v>
      </c>
      <c r="N77" s="62">
        <f t="shared" ca="1" si="1"/>
        <v>34285750</v>
      </c>
      <c r="Q77" s="25">
        <f t="shared" ca="1" si="5"/>
        <v>65059</v>
      </c>
      <c r="R77" s="25">
        <f t="shared" ca="1" si="6"/>
        <v>214285</v>
      </c>
    </row>
    <row r="78" spans="2:18">
      <c r="B78" s="100" t="str">
        <f ca="1">IF(C78="","",C89/12&amp;"年目")</f>
        <v>6年目</v>
      </c>
      <c r="C78" s="26">
        <f t="shared" ca="1" si="7"/>
        <v>61</v>
      </c>
      <c r="D78" s="27">
        <f t="shared" ca="1" si="13"/>
        <v>1.4999999999999999E-2</v>
      </c>
      <c r="E78" s="28">
        <f ca="1">IF(C78="","",F78+J78)</f>
        <v>103571</v>
      </c>
      <c r="F78" s="29">
        <f t="shared" ca="1" si="3"/>
        <v>103571</v>
      </c>
      <c r="G78" s="30">
        <f ca="1">IF(C78="","",ROUND(I77*D78/12,0))</f>
        <v>32143</v>
      </c>
      <c r="H78" s="30">
        <f t="shared" ref="H78:H79" ca="1" si="50">IF(C78="","",H77)</f>
        <v>71428</v>
      </c>
      <c r="I78" s="31">
        <f ca="1">IF(C78="","",I77-H78)</f>
        <v>25642892</v>
      </c>
      <c r="J78" s="32"/>
      <c r="K78" s="33"/>
      <c r="L78" s="33"/>
      <c r="M78" s="34">
        <f t="shared" ref="M78:M82" ca="1" si="51">IF(C78="","",M77)</f>
        <v>8571430</v>
      </c>
      <c r="N78" s="35">
        <f t="shared" ca="1" si="1"/>
        <v>34214322</v>
      </c>
      <c r="Q78" s="25">
        <f t="shared" ca="1" si="5"/>
        <v>32143</v>
      </c>
      <c r="R78" s="25">
        <f t="shared" ca="1" si="6"/>
        <v>71428</v>
      </c>
    </row>
    <row r="79" spans="2:18">
      <c r="B79" s="101"/>
      <c r="C79" s="36">
        <f t="shared" ca="1" si="7"/>
        <v>62</v>
      </c>
      <c r="D79" s="37">
        <f t="shared" ca="1" si="13"/>
        <v>1.4999999999999999E-2</v>
      </c>
      <c r="E79" s="38">
        <f t="shared" ref="E79:E137" ca="1" si="52">IF(C79="","",F79+J79)</f>
        <v>103482</v>
      </c>
      <c r="F79" s="39">
        <f t="shared" ca="1" si="3"/>
        <v>103482</v>
      </c>
      <c r="G79" s="40">
        <f ca="1">IF(C79="","",ROUND(I78*D79/12,0))</f>
        <v>32054</v>
      </c>
      <c r="H79" s="40">
        <f t="shared" ca="1" si="50"/>
        <v>71428</v>
      </c>
      <c r="I79" s="41">
        <f ca="1">IF(C79="","",I78-H79)</f>
        <v>25571464</v>
      </c>
      <c r="J79" s="42"/>
      <c r="K79" s="43"/>
      <c r="L79" s="43"/>
      <c r="M79" s="44">
        <f t="shared" ca="1" si="51"/>
        <v>8571430</v>
      </c>
      <c r="N79" s="45">
        <f t="shared" ca="1" si="1"/>
        <v>34142894</v>
      </c>
      <c r="Q79" s="25">
        <f t="shared" ca="1" si="5"/>
        <v>32054</v>
      </c>
      <c r="R79" s="25">
        <f t="shared" ca="1" si="6"/>
        <v>71428</v>
      </c>
    </row>
    <row r="80" spans="2:18">
      <c r="B80" s="101"/>
      <c r="C80" s="36">
        <f t="shared" ca="1" si="7"/>
        <v>63</v>
      </c>
      <c r="D80" s="37">
        <f t="shared" ca="1" si="13"/>
        <v>1.4999999999999999E-2</v>
      </c>
      <c r="E80" s="38">
        <f t="shared" ca="1" si="52"/>
        <v>103392</v>
      </c>
      <c r="F80" s="39">
        <f t="shared" ca="1" si="3"/>
        <v>103392</v>
      </c>
      <c r="G80" s="40">
        <f t="shared" ref="G80:G137" ca="1" si="53">IF(C80="","",ROUND(I79*D80/12,0))</f>
        <v>31964</v>
      </c>
      <c r="H80" s="40">
        <f t="shared" ca="1" si="9"/>
        <v>71428</v>
      </c>
      <c r="I80" s="41">
        <f t="shared" ref="I80:I137" ca="1" si="54">IF(C80="","",I79-H80)</f>
        <v>25500036</v>
      </c>
      <c r="J80" s="42"/>
      <c r="K80" s="43"/>
      <c r="L80" s="43"/>
      <c r="M80" s="44">
        <f t="shared" ca="1" si="51"/>
        <v>8571430</v>
      </c>
      <c r="N80" s="45">
        <f t="shared" ca="1" si="1"/>
        <v>34071466</v>
      </c>
      <c r="Q80" s="25">
        <f t="shared" ca="1" si="5"/>
        <v>31964</v>
      </c>
      <c r="R80" s="25">
        <f t="shared" ca="1" si="6"/>
        <v>71428</v>
      </c>
    </row>
    <row r="81" spans="2:18">
      <c r="B81" s="101"/>
      <c r="C81" s="36">
        <f t="shared" ca="1" si="7"/>
        <v>64</v>
      </c>
      <c r="D81" s="37">
        <f t="shared" ca="1" si="13"/>
        <v>1.4999999999999999E-2</v>
      </c>
      <c r="E81" s="38">
        <f t="shared" ca="1" si="52"/>
        <v>103303</v>
      </c>
      <c r="F81" s="39">
        <f t="shared" ca="1" si="3"/>
        <v>103303</v>
      </c>
      <c r="G81" s="40">
        <f t="shared" ca="1" si="53"/>
        <v>31875</v>
      </c>
      <c r="H81" s="40">
        <f t="shared" ca="1" si="9"/>
        <v>71428</v>
      </c>
      <c r="I81" s="41">
        <f t="shared" ca="1" si="54"/>
        <v>25428608</v>
      </c>
      <c r="J81" s="42"/>
      <c r="K81" s="43"/>
      <c r="L81" s="43"/>
      <c r="M81" s="44">
        <f t="shared" ca="1" si="51"/>
        <v>8571430</v>
      </c>
      <c r="N81" s="45">
        <f t="shared" ca="1" si="1"/>
        <v>34000038</v>
      </c>
      <c r="Q81" s="25">
        <f t="shared" ca="1" si="5"/>
        <v>31875</v>
      </c>
      <c r="R81" s="25">
        <f t="shared" ca="1" si="6"/>
        <v>71428</v>
      </c>
    </row>
    <row r="82" spans="2:18">
      <c r="B82" s="101"/>
      <c r="C82" s="36">
        <f t="shared" ca="1" si="7"/>
        <v>65</v>
      </c>
      <c r="D82" s="37">
        <f t="shared" ca="1" si="13"/>
        <v>1.4999999999999999E-2</v>
      </c>
      <c r="E82" s="38">
        <f t="shared" ca="1" si="52"/>
        <v>103214</v>
      </c>
      <c r="F82" s="39">
        <f t="shared" ca="1" si="3"/>
        <v>103214</v>
      </c>
      <c r="G82" s="40">
        <f t="shared" ca="1" si="53"/>
        <v>31786</v>
      </c>
      <c r="H82" s="40">
        <f t="shared" ca="1" si="9"/>
        <v>71428</v>
      </c>
      <c r="I82" s="41">
        <f t="shared" ca="1" si="54"/>
        <v>25357180</v>
      </c>
      <c r="J82" s="42"/>
      <c r="K82" s="43"/>
      <c r="L82" s="43"/>
      <c r="M82" s="44">
        <f t="shared" ca="1" si="51"/>
        <v>8571430</v>
      </c>
      <c r="N82" s="45">
        <f t="shared" ref="N82:N145" ca="1" si="55">IF(C82="","",I82+M82)</f>
        <v>33928610</v>
      </c>
      <c r="Q82" s="25">
        <f t="shared" ca="1" si="5"/>
        <v>31786</v>
      </c>
      <c r="R82" s="25">
        <f t="shared" ca="1" si="6"/>
        <v>71428</v>
      </c>
    </row>
    <row r="83" spans="2:18">
      <c r="B83" s="101"/>
      <c r="C83" s="36">
        <f t="shared" ca="1" si="7"/>
        <v>66</v>
      </c>
      <c r="D83" s="37">
        <f t="shared" ca="1" si="13"/>
        <v>1.4999999999999999E-2</v>
      </c>
      <c r="E83" s="38">
        <f t="shared" ca="1" si="52"/>
        <v>310267</v>
      </c>
      <c r="F83" s="39">
        <f t="shared" ref="F83:F146" ca="1" si="56">IF(C83="","",G83+H83)</f>
        <v>103124</v>
      </c>
      <c r="G83" s="40">
        <f t="shared" ca="1" si="53"/>
        <v>31696</v>
      </c>
      <c r="H83" s="40">
        <f t="shared" ca="1" si="9"/>
        <v>71428</v>
      </c>
      <c r="I83" s="41">
        <f t="shared" ca="1" si="54"/>
        <v>25285752</v>
      </c>
      <c r="J83" s="46">
        <f t="shared" ref="J83" ca="1" si="57">IF(C83="","",K83+L83)</f>
        <v>207143</v>
      </c>
      <c r="K83" s="47">
        <f t="shared" ref="K83" ca="1" si="58">IF(C83="","",ROUND(M82*D83/2,0))</f>
        <v>64286</v>
      </c>
      <c r="L83" s="48">
        <f t="shared" ref="L83" ca="1" si="59">IF(C83="","",IF($E$8*2=C83/6,M82,L77))</f>
        <v>142857</v>
      </c>
      <c r="M83" s="44">
        <f t="shared" ref="M83" ca="1" si="60">IF(C83="","",M77-L83)</f>
        <v>8428573</v>
      </c>
      <c r="N83" s="45">
        <f t="shared" ca="1" si="55"/>
        <v>33714325</v>
      </c>
      <c r="Q83" s="25">
        <f t="shared" ref="Q83:Q146" ca="1" si="61">IF(C83="","",G83+K83)</f>
        <v>95982</v>
      </c>
      <c r="R83" s="25">
        <f t="shared" ref="R83:R146" ca="1" si="62">IF(C83="","",H83+L83)</f>
        <v>214285</v>
      </c>
    </row>
    <row r="84" spans="2:18">
      <c r="B84" s="101"/>
      <c r="C84" s="36">
        <f t="shared" ref="C84:C147" ca="1" si="63">IF(C83="","",IF($E$8*12&lt;C83+1,"",C83+1))</f>
        <v>67</v>
      </c>
      <c r="D84" s="37">
        <f t="shared" ca="1" si="13"/>
        <v>1.4999999999999999E-2</v>
      </c>
      <c r="E84" s="38">
        <f t="shared" ca="1" si="52"/>
        <v>103035</v>
      </c>
      <c r="F84" s="39">
        <f t="shared" ca="1" si="56"/>
        <v>103035</v>
      </c>
      <c r="G84" s="40">
        <f t="shared" ca="1" si="53"/>
        <v>31607</v>
      </c>
      <c r="H84" s="40">
        <f t="shared" ref="H84:H147" ca="1" si="64">IF(C84="","",H83)</f>
        <v>71428</v>
      </c>
      <c r="I84" s="41">
        <f t="shared" ca="1" si="54"/>
        <v>25214324</v>
      </c>
      <c r="J84" s="42"/>
      <c r="K84" s="43"/>
      <c r="L84" s="43"/>
      <c r="M84" s="44">
        <f t="shared" ref="M84:M88" ca="1" si="65">IF(C84="","",M83)</f>
        <v>8428573</v>
      </c>
      <c r="N84" s="45">
        <f t="shared" ca="1" si="55"/>
        <v>33642897</v>
      </c>
      <c r="Q84" s="25">
        <f t="shared" ca="1" si="61"/>
        <v>31607</v>
      </c>
      <c r="R84" s="25">
        <f t="shared" ca="1" si="62"/>
        <v>71428</v>
      </c>
    </row>
    <row r="85" spans="2:18">
      <c r="B85" s="101"/>
      <c r="C85" s="36">
        <f t="shared" ca="1" si="63"/>
        <v>68</v>
      </c>
      <c r="D85" s="37">
        <f t="shared" ca="1" si="13"/>
        <v>1.4999999999999999E-2</v>
      </c>
      <c r="E85" s="38">
        <f t="shared" ca="1" si="52"/>
        <v>102946</v>
      </c>
      <c r="F85" s="39">
        <f t="shared" ca="1" si="56"/>
        <v>102946</v>
      </c>
      <c r="G85" s="40">
        <f t="shared" ca="1" si="53"/>
        <v>31518</v>
      </c>
      <c r="H85" s="40">
        <f t="shared" ca="1" si="64"/>
        <v>71428</v>
      </c>
      <c r="I85" s="41">
        <f t="shared" ca="1" si="54"/>
        <v>25142896</v>
      </c>
      <c r="J85" s="42"/>
      <c r="K85" s="43"/>
      <c r="L85" s="43"/>
      <c r="M85" s="44">
        <f t="shared" ca="1" si="65"/>
        <v>8428573</v>
      </c>
      <c r="N85" s="45">
        <f t="shared" ca="1" si="55"/>
        <v>33571469</v>
      </c>
      <c r="Q85" s="25">
        <f t="shared" ca="1" si="61"/>
        <v>31518</v>
      </c>
      <c r="R85" s="25">
        <f t="shared" ca="1" si="62"/>
        <v>71428</v>
      </c>
    </row>
    <row r="86" spans="2:18">
      <c r="B86" s="101"/>
      <c r="C86" s="36">
        <f t="shared" ca="1" si="63"/>
        <v>69</v>
      </c>
      <c r="D86" s="37">
        <f t="shared" ca="1" si="13"/>
        <v>1.4999999999999999E-2</v>
      </c>
      <c r="E86" s="38">
        <f t="shared" ca="1" si="52"/>
        <v>102857</v>
      </c>
      <c r="F86" s="39">
        <f t="shared" ca="1" si="56"/>
        <v>102857</v>
      </c>
      <c r="G86" s="40">
        <f t="shared" ca="1" si="53"/>
        <v>31429</v>
      </c>
      <c r="H86" s="40">
        <f t="shared" ca="1" si="64"/>
        <v>71428</v>
      </c>
      <c r="I86" s="41">
        <f t="shared" ca="1" si="54"/>
        <v>25071468</v>
      </c>
      <c r="J86" s="42"/>
      <c r="K86" s="43"/>
      <c r="L86" s="43"/>
      <c r="M86" s="44">
        <f t="shared" ca="1" si="65"/>
        <v>8428573</v>
      </c>
      <c r="N86" s="45">
        <f t="shared" ca="1" si="55"/>
        <v>33500041</v>
      </c>
      <c r="Q86" s="25">
        <f t="shared" ca="1" si="61"/>
        <v>31429</v>
      </c>
      <c r="R86" s="25">
        <f t="shared" ca="1" si="62"/>
        <v>71428</v>
      </c>
    </row>
    <row r="87" spans="2:18">
      <c r="B87" s="101"/>
      <c r="C87" s="36">
        <f t="shared" ca="1" si="63"/>
        <v>70</v>
      </c>
      <c r="D87" s="37">
        <f t="shared" ca="1" si="13"/>
        <v>1.4999999999999999E-2</v>
      </c>
      <c r="E87" s="38">
        <f t="shared" ca="1" si="52"/>
        <v>102767</v>
      </c>
      <c r="F87" s="39">
        <f t="shared" ca="1" si="56"/>
        <v>102767</v>
      </c>
      <c r="G87" s="40">
        <f t="shared" ca="1" si="53"/>
        <v>31339</v>
      </c>
      <c r="H87" s="40">
        <f t="shared" ca="1" si="64"/>
        <v>71428</v>
      </c>
      <c r="I87" s="41">
        <f t="shared" ca="1" si="54"/>
        <v>25000040</v>
      </c>
      <c r="J87" s="42"/>
      <c r="K87" s="43"/>
      <c r="L87" s="43"/>
      <c r="M87" s="44">
        <f t="shared" ca="1" si="65"/>
        <v>8428573</v>
      </c>
      <c r="N87" s="45">
        <f t="shared" ca="1" si="55"/>
        <v>33428613</v>
      </c>
      <c r="Q87" s="25">
        <f t="shared" ca="1" si="61"/>
        <v>31339</v>
      </c>
      <c r="R87" s="25">
        <f t="shared" ca="1" si="62"/>
        <v>71428</v>
      </c>
    </row>
    <row r="88" spans="2:18">
      <c r="B88" s="101"/>
      <c r="C88" s="36">
        <f t="shared" ca="1" si="63"/>
        <v>71</v>
      </c>
      <c r="D88" s="37">
        <f t="shared" ca="1" si="13"/>
        <v>1.4999999999999999E-2</v>
      </c>
      <c r="E88" s="38">
        <f t="shared" ca="1" si="52"/>
        <v>102678</v>
      </c>
      <c r="F88" s="39">
        <f t="shared" ca="1" si="56"/>
        <v>102678</v>
      </c>
      <c r="G88" s="40">
        <f t="shared" ca="1" si="53"/>
        <v>31250</v>
      </c>
      <c r="H88" s="40">
        <f t="shared" ca="1" si="64"/>
        <v>71428</v>
      </c>
      <c r="I88" s="41">
        <f t="shared" ca="1" si="54"/>
        <v>24928612</v>
      </c>
      <c r="J88" s="42"/>
      <c r="K88" s="43"/>
      <c r="L88" s="43"/>
      <c r="M88" s="44">
        <f t="shared" ca="1" si="65"/>
        <v>8428573</v>
      </c>
      <c r="N88" s="45">
        <f t="shared" ca="1" si="55"/>
        <v>33357185</v>
      </c>
      <c r="Q88" s="25">
        <f t="shared" ca="1" si="61"/>
        <v>31250</v>
      </c>
      <c r="R88" s="25">
        <f t="shared" ca="1" si="62"/>
        <v>71428</v>
      </c>
    </row>
    <row r="89" spans="2:18">
      <c r="B89" s="102"/>
      <c r="C89" s="49">
        <f t="shared" ca="1" si="63"/>
        <v>72</v>
      </c>
      <c r="D89" s="50">
        <f ca="1">IF(C89="","",VLOOKUP(C89/12,$H$6:$J$12,3,TRUE))</f>
        <v>1.4999999999999999E-2</v>
      </c>
      <c r="E89" s="51">
        <f t="shared" ca="1" si="52"/>
        <v>308660</v>
      </c>
      <c r="F89" s="52">
        <f t="shared" ca="1" si="56"/>
        <v>102589</v>
      </c>
      <c r="G89" s="53">
        <f t="shared" ca="1" si="53"/>
        <v>31161</v>
      </c>
      <c r="H89" s="53">
        <f t="shared" ref="H89" ca="1" si="66">IF(C89="","",IF($E$8*12=C89,I88,H88))</f>
        <v>71428</v>
      </c>
      <c r="I89" s="54">
        <f t="shared" ca="1" si="54"/>
        <v>24857184</v>
      </c>
      <c r="J89" s="52">
        <f t="shared" ref="J89" ca="1" si="67">IF(C89="","",K89+L89)</f>
        <v>206071</v>
      </c>
      <c r="K89" s="56">
        <f t="shared" ref="K89" ca="1" si="68">IF(C89="","",ROUND(M83*D89/2,0))</f>
        <v>63214</v>
      </c>
      <c r="L89" s="57">
        <f t="shared" ref="L89" ca="1" si="69">IF(C89="","",IF($E$8*2=C89/6,M88,L83))</f>
        <v>142857</v>
      </c>
      <c r="M89" s="58">
        <f t="shared" ref="M89" ca="1" si="70">IF(C89="","",M83-L89)</f>
        <v>8285716</v>
      </c>
      <c r="N89" s="59">
        <f t="shared" ca="1" si="55"/>
        <v>33142900</v>
      </c>
      <c r="Q89" s="25">
        <f t="shared" ca="1" si="61"/>
        <v>94375</v>
      </c>
      <c r="R89" s="25">
        <f t="shared" ca="1" si="62"/>
        <v>214285</v>
      </c>
    </row>
    <row r="90" spans="2:18">
      <c r="B90" s="100" t="str">
        <f ca="1">IF(C90="","",C101/12&amp;"年目")</f>
        <v>7年目</v>
      </c>
      <c r="C90" s="26">
        <f t="shared" ca="1" si="63"/>
        <v>73</v>
      </c>
      <c r="D90" s="27">
        <f t="shared" ca="1" si="13"/>
        <v>1.4999999999999999E-2</v>
      </c>
      <c r="E90" s="28">
        <f t="shared" ca="1" si="52"/>
        <v>102499</v>
      </c>
      <c r="F90" s="29">
        <f t="shared" ca="1" si="56"/>
        <v>102499</v>
      </c>
      <c r="G90" s="30">
        <f t="shared" ca="1" si="53"/>
        <v>31071</v>
      </c>
      <c r="H90" s="30">
        <f t="shared" ref="H90:H91" ca="1" si="71">IF(C90="","",H89)</f>
        <v>71428</v>
      </c>
      <c r="I90" s="31">
        <f t="shared" ca="1" si="54"/>
        <v>24785756</v>
      </c>
      <c r="J90" s="32"/>
      <c r="K90" s="33"/>
      <c r="L90" s="33"/>
      <c r="M90" s="34">
        <f t="shared" ref="M90:M94" ca="1" si="72">IF(C90="","",M89)</f>
        <v>8285716</v>
      </c>
      <c r="N90" s="35">
        <f t="shared" ca="1" si="55"/>
        <v>33071472</v>
      </c>
      <c r="Q90" s="25">
        <f t="shared" ca="1" si="61"/>
        <v>31071</v>
      </c>
      <c r="R90" s="25">
        <f t="shared" ca="1" si="62"/>
        <v>71428</v>
      </c>
    </row>
    <row r="91" spans="2:18">
      <c r="B91" s="101"/>
      <c r="C91" s="36">
        <f t="shared" ca="1" si="63"/>
        <v>74</v>
      </c>
      <c r="D91" s="37">
        <f t="shared" ca="1" si="13"/>
        <v>1.4999999999999999E-2</v>
      </c>
      <c r="E91" s="38">
        <f t="shared" ca="1" si="52"/>
        <v>102410</v>
      </c>
      <c r="F91" s="39">
        <f t="shared" ca="1" si="56"/>
        <v>102410</v>
      </c>
      <c r="G91" s="40">
        <f t="shared" ca="1" si="53"/>
        <v>30982</v>
      </c>
      <c r="H91" s="40">
        <f t="shared" ca="1" si="71"/>
        <v>71428</v>
      </c>
      <c r="I91" s="41">
        <f t="shared" ca="1" si="54"/>
        <v>24714328</v>
      </c>
      <c r="J91" s="42"/>
      <c r="K91" s="43"/>
      <c r="L91" s="43"/>
      <c r="M91" s="44">
        <f t="shared" ca="1" si="72"/>
        <v>8285716</v>
      </c>
      <c r="N91" s="45">
        <f t="shared" ca="1" si="55"/>
        <v>33000044</v>
      </c>
      <c r="Q91" s="25">
        <f t="shared" ca="1" si="61"/>
        <v>30982</v>
      </c>
      <c r="R91" s="25">
        <f t="shared" ca="1" si="62"/>
        <v>71428</v>
      </c>
    </row>
    <row r="92" spans="2:18">
      <c r="B92" s="101"/>
      <c r="C92" s="36">
        <f t="shared" ca="1" si="63"/>
        <v>75</v>
      </c>
      <c r="D92" s="37">
        <f t="shared" ca="1" si="13"/>
        <v>1.4999999999999999E-2</v>
      </c>
      <c r="E92" s="38">
        <f t="shared" ca="1" si="52"/>
        <v>102321</v>
      </c>
      <c r="F92" s="39">
        <f t="shared" ca="1" si="56"/>
        <v>102321</v>
      </c>
      <c r="G92" s="40">
        <f t="shared" ca="1" si="53"/>
        <v>30893</v>
      </c>
      <c r="H92" s="40">
        <f t="shared" ca="1" si="64"/>
        <v>71428</v>
      </c>
      <c r="I92" s="41">
        <f t="shared" ca="1" si="54"/>
        <v>24642900</v>
      </c>
      <c r="J92" s="42"/>
      <c r="K92" s="43"/>
      <c r="L92" s="43"/>
      <c r="M92" s="44">
        <f t="shared" ca="1" si="72"/>
        <v>8285716</v>
      </c>
      <c r="N92" s="45">
        <f t="shared" ca="1" si="55"/>
        <v>32928616</v>
      </c>
      <c r="Q92" s="25">
        <f t="shared" ca="1" si="61"/>
        <v>30893</v>
      </c>
      <c r="R92" s="25">
        <f t="shared" ca="1" si="62"/>
        <v>71428</v>
      </c>
    </row>
    <row r="93" spans="2:18">
      <c r="B93" s="101"/>
      <c r="C93" s="36">
        <f t="shared" ca="1" si="63"/>
        <v>76</v>
      </c>
      <c r="D93" s="37">
        <f t="shared" ca="1" si="13"/>
        <v>1.4999999999999999E-2</v>
      </c>
      <c r="E93" s="38">
        <f t="shared" ca="1" si="52"/>
        <v>102232</v>
      </c>
      <c r="F93" s="39">
        <f t="shared" ca="1" si="56"/>
        <v>102232</v>
      </c>
      <c r="G93" s="40">
        <f t="shared" ca="1" si="53"/>
        <v>30804</v>
      </c>
      <c r="H93" s="40">
        <f t="shared" ca="1" si="64"/>
        <v>71428</v>
      </c>
      <c r="I93" s="41">
        <f t="shared" ca="1" si="54"/>
        <v>24571472</v>
      </c>
      <c r="J93" s="42"/>
      <c r="K93" s="43"/>
      <c r="L93" s="43"/>
      <c r="M93" s="44">
        <f t="shared" ca="1" si="72"/>
        <v>8285716</v>
      </c>
      <c r="N93" s="45">
        <f t="shared" ca="1" si="55"/>
        <v>32857188</v>
      </c>
      <c r="Q93" s="25">
        <f t="shared" ca="1" si="61"/>
        <v>30804</v>
      </c>
      <c r="R93" s="25">
        <f t="shared" ca="1" si="62"/>
        <v>71428</v>
      </c>
    </row>
    <row r="94" spans="2:18">
      <c r="B94" s="101"/>
      <c r="C94" s="36">
        <f t="shared" ca="1" si="63"/>
        <v>77</v>
      </c>
      <c r="D94" s="37">
        <f t="shared" ca="1" si="13"/>
        <v>1.4999999999999999E-2</v>
      </c>
      <c r="E94" s="38">
        <f t="shared" ca="1" si="52"/>
        <v>102142</v>
      </c>
      <c r="F94" s="39">
        <f t="shared" ca="1" si="56"/>
        <v>102142</v>
      </c>
      <c r="G94" s="40">
        <f t="shared" ca="1" si="53"/>
        <v>30714</v>
      </c>
      <c r="H94" s="40">
        <f t="shared" ca="1" si="64"/>
        <v>71428</v>
      </c>
      <c r="I94" s="41">
        <f t="shared" ca="1" si="54"/>
        <v>24500044</v>
      </c>
      <c r="J94" s="42"/>
      <c r="K94" s="43"/>
      <c r="L94" s="43"/>
      <c r="M94" s="44">
        <f t="shared" ca="1" si="72"/>
        <v>8285716</v>
      </c>
      <c r="N94" s="45">
        <f t="shared" ca="1" si="55"/>
        <v>32785760</v>
      </c>
      <c r="Q94" s="25">
        <f t="shared" ca="1" si="61"/>
        <v>30714</v>
      </c>
      <c r="R94" s="25">
        <f t="shared" ca="1" si="62"/>
        <v>71428</v>
      </c>
    </row>
    <row r="95" spans="2:18">
      <c r="B95" s="101"/>
      <c r="C95" s="36">
        <f t="shared" ca="1" si="63"/>
        <v>78</v>
      </c>
      <c r="D95" s="37">
        <f t="shared" ca="1" si="13"/>
        <v>1.4999999999999999E-2</v>
      </c>
      <c r="E95" s="38">
        <f t="shared" ca="1" si="52"/>
        <v>307053</v>
      </c>
      <c r="F95" s="39">
        <f t="shared" ca="1" si="56"/>
        <v>102053</v>
      </c>
      <c r="G95" s="40">
        <f t="shared" ca="1" si="53"/>
        <v>30625</v>
      </c>
      <c r="H95" s="40">
        <f t="shared" ca="1" si="64"/>
        <v>71428</v>
      </c>
      <c r="I95" s="41">
        <f t="shared" ca="1" si="54"/>
        <v>24428616</v>
      </c>
      <c r="J95" s="46">
        <f t="shared" ref="J95" ca="1" si="73">IF(C95="","",K95+L95)</f>
        <v>205000</v>
      </c>
      <c r="K95" s="47">
        <f t="shared" ref="K95" ca="1" si="74">IF(C95="","",ROUND(M94*D95/2,0))</f>
        <v>62143</v>
      </c>
      <c r="L95" s="48">
        <f t="shared" ref="L95" ca="1" si="75">IF(C95="","",IF($E$8*2=C95/6,M94,L89))</f>
        <v>142857</v>
      </c>
      <c r="M95" s="44">
        <f t="shared" ref="M95" ca="1" si="76">IF(C95="","",M89-L95)</f>
        <v>8142859</v>
      </c>
      <c r="N95" s="45">
        <f t="shared" ca="1" si="55"/>
        <v>32571475</v>
      </c>
      <c r="Q95" s="25">
        <f t="shared" ca="1" si="61"/>
        <v>92768</v>
      </c>
      <c r="R95" s="25">
        <f t="shared" ca="1" si="62"/>
        <v>214285</v>
      </c>
    </row>
    <row r="96" spans="2:18">
      <c r="B96" s="101"/>
      <c r="C96" s="36">
        <f t="shared" ca="1" si="63"/>
        <v>79</v>
      </c>
      <c r="D96" s="37">
        <f t="shared" ca="1" si="13"/>
        <v>1.4999999999999999E-2</v>
      </c>
      <c r="E96" s="38">
        <f t="shared" ca="1" si="52"/>
        <v>101964</v>
      </c>
      <c r="F96" s="39">
        <f t="shared" ca="1" si="56"/>
        <v>101964</v>
      </c>
      <c r="G96" s="40">
        <f t="shared" ca="1" si="53"/>
        <v>30536</v>
      </c>
      <c r="H96" s="40">
        <f t="shared" ca="1" si="64"/>
        <v>71428</v>
      </c>
      <c r="I96" s="41">
        <f t="shared" ca="1" si="54"/>
        <v>24357188</v>
      </c>
      <c r="J96" s="42"/>
      <c r="K96" s="43"/>
      <c r="L96" s="43"/>
      <c r="M96" s="44">
        <f t="shared" ref="M96:M100" ca="1" si="77">IF(C96="","",M95)</f>
        <v>8142859</v>
      </c>
      <c r="N96" s="45">
        <f t="shared" ca="1" si="55"/>
        <v>32500047</v>
      </c>
      <c r="Q96" s="25">
        <f t="shared" ca="1" si="61"/>
        <v>30536</v>
      </c>
      <c r="R96" s="25">
        <f t="shared" ca="1" si="62"/>
        <v>71428</v>
      </c>
    </row>
    <row r="97" spans="2:18">
      <c r="B97" s="101"/>
      <c r="C97" s="36">
        <f t="shared" ca="1" si="63"/>
        <v>80</v>
      </c>
      <c r="D97" s="37">
        <f t="shared" ca="1" si="13"/>
        <v>1.4999999999999999E-2</v>
      </c>
      <c r="E97" s="38">
        <f t="shared" ca="1" si="52"/>
        <v>101874</v>
      </c>
      <c r="F97" s="39">
        <f t="shared" ca="1" si="56"/>
        <v>101874</v>
      </c>
      <c r="G97" s="40">
        <f t="shared" ca="1" si="53"/>
        <v>30446</v>
      </c>
      <c r="H97" s="40">
        <f t="shared" ca="1" si="64"/>
        <v>71428</v>
      </c>
      <c r="I97" s="41">
        <f t="shared" ca="1" si="54"/>
        <v>24285760</v>
      </c>
      <c r="J97" s="42"/>
      <c r="K97" s="43"/>
      <c r="L97" s="43"/>
      <c r="M97" s="44">
        <f t="shared" ca="1" si="77"/>
        <v>8142859</v>
      </c>
      <c r="N97" s="45">
        <f t="shared" ca="1" si="55"/>
        <v>32428619</v>
      </c>
      <c r="Q97" s="25">
        <f t="shared" ca="1" si="61"/>
        <v>30446</v>
      </c>
      <c r="R97" s="25">
        <f t="shared" ca="1" si="62"/>
        <v>71428</v>
      </c>
    </row>
    <row r="98" spans="2:18">
      <c r="B98" s="101"/>
      <c r="C98" s="36">
        <f t="shared" ca="1" si="63"/>
        <v>81</v>
      </c>
      <c r="D98" s="37">
        <f t="shared" ca="1" si="13"/>
        <v>1.4999999999999999E-2</v>
      </c>
      <c r="E98" s="38">
        <f t="shared" ca="1" si="52"/>
        <v>101785</v>
      </c>
      <c r="F98" s="39">
        <f t="shared" ca="1" si="56"/>
        <v>101785</v>
      </c>
      <c r="G98" s="40">
        <f t="shared" ca="1" si="53"/>
        <v>30357</v>
      </c>
      <c r="H98" s="40">
        <f t="shared" ca="1" si="64"/>
        <v>71428</v>
      </c>
      <c r="I98" s="41">
        <f t="shared" ca="1" si="54"/>
        <v>24214332</v>
      </c>
      <c r="J98" s="42"/>
      <c r="K98" s="43"/>
      <c r="L98" s="43"/>
      <c r="M98" s="44">
        <f t="shared" ca="1" si="77"/>
        <v>8142859</v>
      </c>
      <c r="N98" s="45">
        <f t="shared" ca="1" si="55"/>
        <v>32357191</v>
      </c>
      <c r="Q98" s="25">
        <f t="shared" ca="1" si="61"/>
        <v>30357</v>
      </c>
      <c r="R98" s="25">
        <f t="shared" ca="1" si="62"/>
        <v>71428</v>
      </c>
    </row>
    <row r="99" spans="2:18">
      <c r="B99" s="101"/>
      <c r="C99" s="36">
        <f t="shared" ca="1" si="63"/>
        <v>82</v>
      </c>
      <c r="D99" s="37">
        <f t="shared" ca="1" si="13"/>
        <v>1.4999999999999999E-2</v>
      </c>
      <c r="E99" s="38">
        <f t="shared" ca="1" si="52"/>
        <v>101696</v>
      </c>
      <c r="F99" s="39">
        <f t="shared" ca="1" si="56"/>
        <v>101696</v>
      </c>
      <c r="G99" s="40">
        <f t="shared" ca="1" si="53"/>
        <v>30268</v>
      </c>
      <c r="H99" s="40">
        <f t="shared" ca="1" si="64"/>
        <v>71428</v>
      </c>
      <c r="I99" s="41">
        <f t="shared" ca="1" si="54"/>
        <v>24142904</v>
      </c>
      <c r="J99" s="42"/>
      <c r="K99" s="43"/>
      <c r="L99" s="43"/>
      <c r="M99" s="44">
        <f t="shared" ca="1" si="77"/>
        <v>8142859</v>
      </c>
      <c r="N99" s="45">
        <f t="shared" ca="1" si="55"/>
        <v>32285763</v>
      </c>
      <c r="Q99" s="25">
        <f t="shared" ca="1" si="61"/>
        <v>30268</v>
      </c>
      <c r="R99" s="25">
        <f t="shared" ca="1" si="62"/>
        <v>71428</v>
      </c>
    </row>
    <row r="100" spans="2:18">
      <c r="B100" s="101"/>
      <c r="C100" s="36">
        <f t="shared" ca="1" si="63"/>
        <v>83</v>
      </c>
      <c r="D100" s="37">
        <f t="shared" ca="1" si="13"/>
        <v>1.4999999999999999E-2</v>
      </c>
      <c r="E100" s="38">
        <f t="shared" ca="1" si="52"/>
        <v>101607</v>
      </c>
      <c r="F100" s="39">
        <f t="shared" ca="1" si="56"/>
        <v>101607</v>
      </c>
      <c r="G100" s="40">
        <f t="shared" ca="1" si="53"/>
        <v>30179</v>
      </c>
      <c r="H100" s="40">
        <f t="shared" ca="1" si="64"/>
        <v>71428</v>
      </c>
      <c r="I100" s="41">
        <f t="shared" ca="1" si="54"/>
        <v>24071476</v>
      </c>
      <c r="J100" s="42"/>
      <c r="K100" s="43"/>
      <c r="L100" s="43"/>
      <c r="M100" s="44">
        <f t="shared" ca="1" si="77"/>
        <v>8142859</v>
      </c>
      <c r="N100" s="45">
        <f t="shared" ca="1" si="55"/>
        <v>32214335</v>
      </c>
      <c r="Q100" s="25">
        <f t="shared" ca="1" si="61"/>
        <v>30179</v>
      </c>
      <c r="R100" s="25">
        <f t="shared" ca="1" si="62"/>
        <v>71428</v>
      </c>
    </row>
    <row r="101" spans="2:18">
      <c r="B101" s="102"/>
      <c r="C101" s="49">
        <f t="shared" ca="1" si="63"/>
        <v>84</v>
      </c>
      <c r="D101" s="50">
        <f ca="1">IF(C101="","",VLOOKUP(C101/12,$H$6:$J$12,3,TRUE))</f>
        <v>1.4999999999999999E-2</v>
      </c>
      <c r="E101" s="51">
        <f t="shared" ca="1" si="52"/>
        <v>305445</v>
      </c>
      <c r="F101" s="52">
        <f t="shared" ca="1" si="56"/>
        <v>101517</v>
      </c>
      <c r="G101" s="53">
        <f t="shared" ca="1" si="53"/>
        <v>30089</v>
      </c>
      <c r="H101" s="53">
        <f t="shared" ref="H101" ca="1" si="78">IF(C101="","",IF($E$8*12=C101,I100,H100))</f>
        <v>71428</v>
      </c>
      <c r="I101" s="54">
        <f t="shared" ca="1" si="54"/>
        <v>24000048</v>
      </c>
      <c r="J101" s="52">
        <f t="shared" ref="J101" ca="1" si="79">IF(C101="","",K101+L101)</f>
        <v>203928</v>
      </c>
      <c r="K101" s="56">
        <f t="shared" ref="K101" ca="1" si="80">IF(C101="","",ROUND(M95*D101/2,0))</f>
        <v>61071</v>
      </c>
      <c r="L101" s="57">
        <f t="shared" ref="L101" ca="1" si="81">IF(C101="","",IF($E$8*2=C101/6,M100,L95))</f>
        <v>142857</v>
      </c>
      <c r="M101" s="58">
        <f t="shared" ref="M101" ca="1" si="82">IF(C101="","",M95-L101)</f>
        <v>8000002</v>
      </c>
      <c r="N101" s="59">
        <f t="shared" ca="1" si="55"/>
        <v>32000050</v>
      </c>
      <c r="Q101" s="25">
        <f t="shared" ca="1" si="61"/>
        <v>91160</v>
      </c>
      <c r="R101" s="25">
        <f t="shared" ca="1" si="62"/>
        <v>214285</v>
      </c>
    </row>
    <row r="102" spans="2:18">
      <c r="B102" s="100" t="str">
        <f ca="1">IF(C102="","",C113/12&amp;"年目")</f>
        <v>8年目</v>
      </c>
      <c r="C102" s="26">
        <f t="shared" ca="1" si="63"/>
        <v>85</v>
      </c>
      <c r="D102" s="27">
        <f t="shared" ca="1" si="13"/>
        <v>1.4999999999999999E-2</v>
      </c>
      <c r="E102" s="28">
        <f t="shared" ca="1" si="52"/>
        <v>101428</v>
      </c>
      <c r="F102" s="29">
        <f t="shared" ca="1" si="56"/>
        <v>101428</v>
      </c>
      <c r="G102" s="30">
        <f t="shared" ca="1" si="53"/>
        <v>30000</v>
      </c>
      <c r="H102" s="30">
        <f t="shared" ref="H102:H103" ca="1" si="83">IF(C102="","",H101)</f>
        <v>71428</v>
      </c>
      <c r="I102" s="31">
        <f t="shared" ca="1" si="54"/>
        <v>23928620</v>
      </c>
      <c r="J102" s="32"/>
      <c r="K102" s="33"/>
      <c r="L102" s="33"/>
      <c r="M102" s="34">
        <f t="shared" ref="M102:M106" ca="1" si="84">IF(C102="","",M101)</f>
        <v>8000002</v>
      </c>
      <c r="N102" s="35">
        <f t="shared" ca="1" si="55"/>
        <v>31928622</v>
      </c>
      <c r="Q102" s="25">
        <f t="shared" ca="1" si="61"/>
        <v>30000</v>
      </c>
      <c r="R102" s="25">
        <f t="shared" ca="1" si="62"/>
        <v>71428</v>
      </c>
    </row>
    <row r="103" spans="2:18">
      <c r="B103" s="101"/>
      <c r="C103" s="36">
        <f t="shared" ca="1" si="63"/>
        <v>86</v>
      </c>
      <c r="D103" s="37">
        <f t="shared" ca="1" si="13"/>
        <v>1.4999999999999999E-2</v>
      </c>
      <c r="E103" s="38">
        <f t="shared" ca="1" si="52"/>
        <v>101339</v>
      </c>
      <c r="F103" s="39">
        <f t="shared" ca="1" si="56"/>
        <v>101339</v>
      </c>
      <c r="G103" s="40">
        <f t="shared" ca="1" si="53"/>
        <v>29911</v>
      </c>
      <c r="H103" s="40">
        <f t="shared" ca="1" si="83"/>
        <v>71428</v>
      </c>
      <c r="I103" s="41">
        <f t="shared" ca="1" si="54"/>
        <v>23857192</v>
      </c>
      <c r="J103" s="42"/>
      <c r="K103" s="43"/>
      <c r="L103" s="43"/>
      <c r="M103" s="44">
        <f t="shared" ca="1" si="84"/>
        <v>8000002</v>
      </c>
      <c r="N103" s="45">
        <f t="shared" ca="1" si="55"/>
        <v>31857194</v>
      </c>
      <c r="Q103" s="25">
        <f t="shared" ca="1" si="61"/>
        <v>29911</v>
      </c>
      <c r="R103" s="25">
        <f t="shared" ca="1" si="62"/>
        <v>71428</v>
      </c>
    </row>
    <row r="104" spans="2:18">
      <c r="B104" s="101"/>
      <c r="C104" s="36">
        <f t="shared" ca="1" si="63"/>
        <v>87</v>
      </c>
      <c r="D104" s="37">
        <f t="shared" ca="1" si="13"/>
        <v>1.4999999999999999E-2</v>
      </c>
      <c r="E104" s="38">
        <f t="shared" ca="1" si="52"/>
        <v>101249</v>
      </c>
      <c r="F104" s="39">
        <f t="shared" ca="1" si="56"/>
        <v>101249</v>
      </c>
      <c r="G104" s="40">
        <f t="shared" ca="1" si="53"/>
        <v>29821</v>
      </c>
      <c r="H104" s="40">
        <f t="shared" ca="1" si="64"/>
        <v>71428</v>
      </c>
      <c r="I104" s="41">
        <f t="shared" ca="1" si="54"/>
        <v>23785764</v>
      </c>
      <c r="J104" s="42"/>
      <c r="K104" s="43"/>
      <c r="L104" s="43"/>
      <c r="M104" s="44">
        <f t="shared" ca="1" si="84"/>
        <v>8000002</v>
      </c>
      <c r="N104" s="45">
        <f t="shared" ca="1" si="55"/>
        <v>31785766</v>
      </c>
      <c r="Q104" s="25">
        <f t="shared" ca="1" si="61"/>
        <v>29821</v>
      </c>
      <c r="R104" s="25">
        <f t="shared" ca="1" si="62"/>
        <v>71428</v>
      </c>
    </row>
    <row r="105" spans="2:18">
      <c r="B105" s="101"/>
      <c r="C105" s="36">
        <f t="shared" ca="1" si="63"/>
        <v>88</v>
      </c>
      <c r="D105" s="37">
        <f t="shared" ca="1" si="13"/>
        <v>1.4999999999999999E-2</v>
      </c>
      <c r="E105" s="38">
        <f t="shared" ca="1" si="52"/>
        <v>101160</v>
      </c>
      <c r="F105" s="39">
        <f t="shared" ca="1" si="56"/>
        <v>101160</v>
      </c>
      <c r="G105" s="40">
        <f t="shared" ca="1" si="53"/>
        <v>29732</v>
      </c>
      <c r="H105" s="40">
        <f t="shared" ca="1" si="64"/>
        <v>71428</v>
      </c>
      <c r="I105" s="41">
        <f t="shared" ca="1" si="54"/>
        <v>23714336</v>
      </c>
      <c r="J105" s="42"/>
      <c r="K105" s="43"/>
      <c r="L105" s="43"/>
      <c r="M105" s="44">
        <f t="shared" ca="1" si="84"/>
        <v>8000002</v>
      </c>
      <c r="N105" s="45">
        <f t="shared" ca="1" si="55"/>
        <v>31714338</v>
      </c>
      <c r="Q105" s="25">
        <f t="shared" ca="1" si="61"/>
        <v>29732</v>
      </c>
      <c r="R105" s="25">
        <f t="shared" ca="1" si="62"/>
        <v>71428</v>
      </c>
    </row>
    <row r="106" spans="2:18">
      <c r="B106" s="101"/>
      <c r="C106" s="36">
        <f t="shared" ca="1" si="63"/>
        <v>89</v>
      </c>
      <c r="D106" s="37">
        <f t="shared" ref="D106:D136" ca="1" si="85">D107</f>
        <v>1.4999999999999999E-2</v>
      </c>
      <c r="E106" s="38">
        <f t="shared" ca="1" si="52"/>
        <v>101071</v>
      </c>
      <c r="F106" s="39">
        <f t="shared" ca="1" si="56"/>
        <v>101071</v>
      </c>
      <c r="G106" s="40">
        <f t="shared" ca="1" si="53"/>
        <v>29643</v>
      </c>
      <c r="H106" s="40">
        <f t="shared" ca="1" si="64"/>
        <v>71428</v>
      </c>
      <c r="I106" s="41">
        <f t="shared" ca="1" si="54"/>
        <v>23642908</v>
      </c>
      <c r="J106" s="42"/>
      <c r="K106" s="43"/>
      <c r="L106" s="43"/>
      <c r="M106" s="44">
        <f t="shared" ca="1" si="84"/>
        <v>8000002</v>
      </c>
      <c r="N106" s="45">
        <f t="shared" ca="1" si="55"/>
        <v>31642910</v>
      </c>
      <c r="Q106" s="25">
        <f t="shared" ca="1" si="61"/>
        <v>29643</v>
      </c>
      <c r="R106" s="25">
        <f t="shared" ca="1" si="62"/>
        <v>71428</v>
      </c>
    </row>
    <row r="107" spans="2:18">
      <c r="B107" s="101"/>
      <c r="C107" s="36">
        <f t="shared" ca="1" si="63"/>
        <v>90</v>
      </c>
      <c r="D107" s="37">
        <f t="shared" ca="1" si="85"/>
        <v>1.4999999999999999E-2</v>
      </c>
      <c r="E107" s="38">
        <f t="shared" ca="1" si="52"/>
        <v>303839</v>
      </c>
      <c r="F107" s="39">
        <f t="shared" ca="1" si="56"/>
        <v>100982</v>
      </c>
      <c r="G107" s="40">
        <f t="shared" ca="1" si="53"/>
        <v>29554</v>
      </c>
      <c r="H107" s="40">
        <f t="shared" ca="1" si="64"/>
        <v>71428</v>
      </c>
      <c r="I107" s="41">
        <f t="shared" ca="1" si="54"/>
        <v>23571480</v>
      </c>
      <c r="J107" s="46">
        <f t="shared" ref="J107" ca="1" si="86">IF(C107="","",K107+L107)</f>
        <v>202857</v>
      </c>
      <c r="K107" s="47">
        <f t="shared" ref="K107" ca="1" si="87">IF(C107="","",ROUND(M106*D107/2,0))</f>
        <v>60000</v>
      </c>
      <c r="L107" s="48">
        <f t="shared" ref="L107" ca="1" si="88">IF(C107="","",IF($E$8*2=C107/6,M106,L101))</f>
        <v>142857</v>
      </c>
      <c r="M107" s="44">
        <f t="shared" ref="M107" ca="1" si="89">IF(C107="","",M101-L107)</f>
        <v>7857145</v>
      </c>
      <c r="N107" s="45">
        <f t="shared" ca="1" si="55"/>
        <v>31428625</v>
      </c>
      <c r="Q107" s="25">
        <f t="shared" ca="1" si="61"/>
        <v>89554</v>
      </c>
      <c r="R107" s="25">
        <f t="shared" ca="1" si="62"/>
        <v>214285</v>
      </c>
    </row>
    <row r="108" spans="2:18">
      <c r="B108" s="101"/>
      <c r="C108" s="36">
        <f t="shared" ca="1" si="63"/>
        <v>91</v>
      </c>
      <c r="D108" s="37">
        <f t="shared" ca="1" si="85"/>
        <v>1.4999999999999999E-2</v>
      </c>
      <c r="E108" s="38">
        <f t="shared" ca="1" si="52"/>
        <v>100892</v>
      </c>
      <c r="F108" s="39">
        <f t="shared" ca="1" si="56"/>
        <v>100892</v>
      </c>
      <c r="G108" s="40">
        <f t="shared" ca="1" si="53"/>
        <v>29464</v>
      </c>
      <c r="H108" s="40">
        <f t="shared" ca="1" si="64"/>
        <v>71428</v>
      </c>
      <c r="I108" s="41">
        <f t="shared" ca="1" si="54"/>
        <v>23500052</v>
      </c>
      <c r="J108" s="42"/>
      <c r="K108" s="43"/>
      <c r="L108" s="43"/>
      <c r="M108" s="44">
        <f t="shared" ref="M108:M112" ca="1" si="90">IF(C108="","",M107)</f>
        <v>7857145</v>
      </c>
      <c r="N108" s="45">
        <f t="shared" ca="1" si="55"/>
        <v>31357197</v>
      </c>
      <c r="Q108" s="25">
        <f t="shared" ca="1" si="61"/>
        <v>29464</v>
      </c>
      <c r="R108" s="25">
        <f t="shared" ca="1" si="62"/>
        <v>71428</v>
      </c>
    </row>
    <row r="109" spans="2:18">
      <c r="B109" s="101"/>
      <c r="C109" s="36">
        <f t="shared" ca="1" si="63"/>
        <v>92</v>
      </c>
      <c r="D109" s="37">
        <f t="shared" ca="1" si="85"/>
        <v>1.4999999999999999E-2</v>
      </c>
      <c r="E109" s="38">
        <f t="shared" ca="1" si="52"/>
        <v>100803</v>
      </c>
      <c r="F109" s="39">
        <f t="shared" ca="1" si="56"/>
        <v>100803</v>
      </c>
      <c r="G109" s="40">
        <f t="shared" ca="1" si="53"/>
        <v>29375</v>
      </c>
      <c r="H109" s="40">
        <f t="shared" ca="1" si="64"/>
        <v>71428</v>
      </c>
      <c r="I109" s="41">
        <f t="shared" ca="1" si="54"/>
        <v>23428624</v>
      </c>
      <c r="J109" s="42"/>
      <c r="K109" s="43"/>
      <c r="L109" s="43"/>
      <c r="M109" s="44">
        <f t="shared" ca="1" si="90"/>
        <v>7857145</v>
      </c>
      <c r="N109" s="45">
        <f t="shared" ca="1" si="55"/>
        <v>31285769</v>
      </c>
      <c r="Q109" s="25">
        <f t="shared" ca="1" si="61"/>
        <v>29375</v>
      </c>
      <c r="R109" s="25">
        <f t="shared" ca="1" si="62"/>
        <v>71428</v>
      </c>
    </row>
    <row r="110" spans="2:18">
      <c r="B110" s="101"/>
      <c r="C110" s="36">
        <f t="shared" ca="1" si="63"/>
        <v>93</v>
      </c>
      <c r="D110" s="37">
        <f t="shared" ca="1" si="85"/>
        <v>1.4999999999999999E-2</v>
      </c>
      <c r="E110" s="38">
        <f t="shared" ca="1" si="52"/>
        <v>100714</v>
      </c>
      <c r="F110" s="39">
        <f t="shared" ca="1" si="56"/>
        <v>100714</v>
      </c>
      <c r="G110" s="40">
        <f t="shared" ca="1" si="53"/>
        <v>29286</v>
      </c>
      <c r="H110" s="40">
        <f t="shared" ca="1" si="64"/>
        <v>71428</v>
      </c>
      <c r="I110" s="41">
        <f t="shared" ca="1" si="54"/>
        <v>23357196</v>
      </c>
      <c r="J110" s="42"/>
      <c r="K110" s="43"/>
      <c r="L110" s="43"/>
      <c r="M110" s="44">
        <f t="shared" ca="1" si="90"/>
        <v>7857145</v>
      </c>
      <c r="N110" s="45">
        <f t="shared" ca="1" si="55"/>
        <v>31214341</v>
      </c>
      <c r="Q110" s="25">
        <f t="shared" ca="1" si="61"/>
        <v>29286</v>
      </c>
      <c r="R110" s="25">
        <f t="shared" ca="1" si="62"/>
        <v>71428</v>
      </c>
    </row>
    <row r="111" spans="2:18">
      <c r="B111" s="101"/>
      <c r="C111" s="36">
        <f t="shared" ca="1" si="63"/>
        <v>94</v>
      </c>
      <c r="D111" s="37">
        <f t="shared" ca="1" si="85"/>
        <v>1.4999999999999999E-2</v>
      </c>
      <c r="E111" s="38">
        <f t="shared" ca="1" si="52"/>
        <v>100624</v>
      </c>
      <c r="F111" s="39">
        <f t="shared" ca="1" si="56"/>
        <v>100624</v>
      </c>
      <c r="G111" s="40">
        <f t="shared" ca="1" si="53"/>
        <v>29196</v>
      </c>
      <c r="H111" s="40">
        <f t="shared" ca="1" si="64"/>
        <v>71428</v>
      </c>
      <c r="I111" s="41">
        <f t="shared" ca="1" si="54"/>
        <v>23285768</v>
      </c>
      <c r="J111" s="42"/>
      <c r="K111" s="43"/>
      <c r="L111" s="43"/>
      <c r="M111" s="44">
        <f t="shared" ca="1" si="90"/>
        <v>7857145</v>
      </c>
      <c r="N111" s="45">
        <f t="shared" ca="1" si="55"/>
        <v>31142913</v>
      </c>
      <c r="Q111" s="25">
        <f t="shared" ca="1" si="61"/>
        <v>29196</v>
      </c>
      <c r="R111" s="25">
        <f t="shared" ca="1" si="62"/>
        <v>71428</v>
      </c>
    </row>
    <row r="112" spans="2:18">
      <c r="B112" s="101"/>
      <c r="C112" s="36">
        <f t="shared" ca="1" si="63"/>
        <v>95</v>
      </c>
      <c r="D112" s="37">
        <f t="shared" ca="1" si="85"/>
        <v>1.4999999999999999E-2</v>
      </c>
      <c r="E112" s="38">
        <f t="shared" ca="1" si="52"/>
        <v>100535</v>
      </c>
      <c r="F112" s="39">
        <f t="shared" ca="1" si="56"/>
        <v>100535</v>
      </c>
      <c r="G112" s="40">
        <f t="shared" ca="1" si="53"/>
        <v>29107</v>
      </c>
      <c r="H112" s="40">
        <f t="shared" ca="1" si="64"/>
        <v>71428</v>
      </c>
      <c r="I112" s="41">
        <f t="shared" ca="1" si="54"/>
        <v>23214340</v>
      </c>
      <c r="J112" s="42"/>
      <c r="K112" s="43"/>
      <c r="L112" s="43"/>
      <c r="M112" s="44">
        <f t="shared" ca="1" si="90"/>
        <v>7857145</v>
      </c>
      <c r="N112" s="45">
        <f t="shared" ca="1" si="55"/>
        <v>31071485</v>
      </c>
      <c r="Q112" s="25">
        <f t="shared" ca="1" si="61"/>
        <v>29107</v>
      </c>
      <c r="R112" s="25">
        <f t="shared" ca="1" si="62"/>
        <v>71428</v>
      </c>
    </row>
    <row r="113" spans="2:18">
      <c r="B113" s="102"/>
      <c r="C113" s="49">
        <f t="shared" ca="1" si="63"/>
        <v>96</v>
      </c>
      <c r="D113" s="50">
        <f ca="1">IF(C113="","",VLOOKUP(C113/12,$H$6:$J$12,3,TRUE))</f>
        <v>1.4999999999999999E-2</v>
      </c>
      <c r="E113" s="51">
        <f t="shared" ca="1" si="52"/>
        <v>302232</v>
      </c>
      <c r="F113" s="52">
        <f t="shared" ca="1" si="56"/>
        <v>100446</v>
      </c>
      <c r="G113" s="53">
        <f t="shared" ca="1" si="53"/>
        <v>29018</v>
      </c>
      <c r="H113" s="53">
        <f t="shared" ref="H113" ca="1" si="91">IF(C113="","",IF($E$8*12=C113,I112,H112))</f>
        <v>71428</v>
      </c>
      <c r="I113" s="54">
        <f t="shared" ca="1" si="54"/>
        <v>23142912</v>
      </c>
      <c r="J113" s="52">
        <f t="shared" ref="J113" ca="1" si="92">IF(C113="","",K113+L113)</f>
        <v>201786</v>
      </c>
      <c r="K113" s="56">
        <f t="shared" ref="K113" ca="1" si="93">IF(C113="","",ROUND(M107*D113/2,0))</f>
        <v>58929</v>
      </c>
      <c r="L113" s="57">
        <f t="shared" ref="L113" ca="1" si="94">IF(C113="","",IF($E$8*2=C113/6,M112,L107))</f>
        <v>142857</v>
      </c>
      <c r="M113" s="58">
        <f t="shared" ref="M113" ca="1" si="95">IF(C113="","",M107-L113)</f>
        <v>7714288</v>
      </c>
      <c r="N113" s="59">
        <f t="shared" ca="1" si="55"/>
        <v>30857200</v>
      </c>
      <c r="Q113" s="25">
        <f t="shared" ca="1" si="61"/>
        <v>87947</v>
      </c>
      <c r="R113" s="25">
        <f t="shared" ca="1" si="62"/>
        <v>214285</v>
      </c>
    </row>
    <row r="114" spans="2:18">
      <c r="B114" s="100" t="str">
        <f ca="1">IF(C114="","",C125/12&amp;"年目")</f>
        <v>9年目</v>
      </c>
      <c r="C114" s="26">
        <f t="shared" ca="1" si="63"/>
        <v>97</v>
      </c>
      <c r="D114" s="27">
        <f t="shared" ca="1" si="85"/>
        <v>1.4999999999999999E-2</v>
      </c>
      <c r="E114" s="28">
        <f t="shared" ca="1" si="52"/>
        <v>100357</v>
      </c>
      <c r="F114" s="29">
        <f t="shared" ca="1" si="56"/>
        <v>100357</v>
      </c>
      <c r="G114" s="30">
        <f t="shared" ca="1" si="53"/>
        <v>28929</v>
      </c>
      <c r="H114" s="30">
        <f t="shared" ref="H114:H115" ca="1" si="96">IF(C114="","",H113)</f>
        <v>71428</v>
      </c>
      <c r="I114" s="31">
        <f t="shared" ca="1" si="54"/>
        <v>23071484</v>
      </c>
      <c r="J114" s="32"/>
      <c r="K114" s="33"/>
      <c r="L114" s="33"/>
      <c r="M114" s="34">
        <f t="shared" ref="M114:M118" ca="1" si="97">IF(C114="","",M113)</f>
        <v>7714288</v>
      </c>
      <c r="N114" s="35">
        <f t="shared" ca="1" si="55"/>
        <v>30785772</v>
      </c>
      <c r="Q114" s="25">
        <f t="shared" ca="1" si="61"/>
        <v>28929</v>
      </c>
      <c r="R114" s="25">
        <f t="shared" ca="1" si="62"/>
        <v>71428</v>
      </c>
    </row>
    <row r="115" spans="2:18">
      <c r="B115" s="101"/>
      <c r="C115" s="36">
        <f t="shared" ca="1" si="63"/>
        <v>98</v>
      </c>
      <c r="D115" s="37">
        <f t="shared" ca="1" si="85"/>
        <v>1.4999999999999999E-2</v>
      </c>
      <c r="E115" s="38">
        <f t="shared" ca="1" si="52"/>
        <v>100267</v>
      </c>
      <c r="F115" s="39">
        <f t="shared" ca="1" si="56"/>
        <v>100267</v>
      </c>
      <c r="G115" s="40">
        <f t="shared" ca="1" si="53"/>
        <v>28839</v>
      </c>
      <c r="H115" s="40">
        <f t="shared" ca="1" si="96"/>
        <v>71428</v>
      </c>
      <c r="I115" s="41">
        <f t="shared" ca="1" si="54"/>
        <v>23000056</v>
      </c>
      <c r="J115" s="42"/>
      <c r="K115" s="43"/>
      <c r="L115" s="43"/>
      <c r="M115" s="44">
        <f t="shared" ca="1" si="97"/>
        <v>7714288</v>
      </c>
      <c r="N115" s="45">
        <f t="shared" ca="1" si="55"/>
        <v>30714344</v>
      </c>
      <c r="Q115" s="25">
        <f t="shared" ca="1" si="61"/>
        <v>28839</v>
      </c>
      <c r="R115" s="25">
        <f t="shared" ca="1" si="62"/>
        <v>71428</v>
      </c>
    </row>
    <row r="116" spans="2:18">
      <c r="B116" s="101"/>
      <c r="C116" s="36">
        <f t="shared" ca="1" si="63"/>
        <v>99</v>
      </c>
      <c r="D116" s="37">
        <f t="shared" ca="1" si="85"/>
        <v>1.4999999999999999E-2</v>
      </c>
      <c r="E116" s="38">
        <f t="shared" ca="1" si="52"/>
        <v>100178</v>
      </c>
      <c r="F116" s="39">
        <f t="shared" ca="1" si="56"/>
        <v>100178</v>
      </c>
      <c r="G116" s="40">
        <f t="shared" ca="1" si="53"/>
        <v>28750</v>
      </c>
      <c r="H116" s="40">
        <f t="shared" ca="1" si="64"/>
        <v>71428</v>
      </c>
      <c r="I116" s="41">
        <f t="shared" ca="1" si="54"/>
        <v>22928628</v>
      </c>
      <c r="J116" s="42"/>
      <c r="K116" s="43"/>
      <c r="L116" s="43"/>
      <c r="M116" s="44">
        <f t="shared" ca="1" si="97"/>
        <v>7714288</v>
      </c>
      <c r="N116" s="45">
        <f t="shared" ca="1" si="55"/>
        <v>30642916</v>
      </c>
      <c r="Q116" s="25">
        <f t="shared" ca="1" si="61"/>
        <v>28750</v>
      </c>
      <c r="R116" s="25">
        <f t="shared" ca="1" si="62"/>
        <v>71428</v>
      </c>
    </row>
    <row r="117" spans="2:18">
      <c r="B117" s="101"/>
      <c r="C117" s="36">
        <f t="shared" ca="1" si="63"/>
        <v>100</v>
      </c>
      <c r="D117" s="37">
        <f t="shared" ca="1" si="85"/>
        <v>1.4999999999999999E-2</v>
      </c>
      <c r="E117" s="38">
        <f t="shared" ca="1" si="52"/>
        <v>100089</v>
      </c>
      <c r="F117" s="39">
        <f t="shared" ca="1" si="56"/>
        <v>100089</v>
      </c>
      <c r="G117" s="40">
        <f t="shared" ca="1" si="53"/>
        <v>28661</v>
      </c>
      <c r="H117" s="40">
        <f t="shared" ca="1" si="64"/>
        <v>71428</v>
      </c>
      <c r="I117" s="41">
        <f t="shared" ca="1" si="54"/>
        <v>22857200</v>
      </c>
      <c r="J117" s="42"/>
      <c r="K117" s="43"/>
      <c r="L117" s="43"/>
      <c r="M117" s="44">
        <f t="shared" ca="1" si="97"/>
        <v>7714288</v>
      </c>
      <c r="N117" s="45">
        <f t="shared" ca="1" si="55"/>
        <v>30571488</v>
      </c>
      <c r="Q117" s="25">
        <f t="shared" ca="1" si="61"/>
        <v>28661</v>
      </c>
      <c r="R117" s="25">
        <f t="shared" ca="1" si="62"/>
        <v>71428</v>
      </c>
    </row>
    <row r="118" spans="2:18">
      <c r="B118" s="101"/>
      <c r="C118" s="36">
        <f t="shared" ca="1" si="63"/>
        <v>101</v>
      </c>
      <c r="D118" s="37">
        <f t="shared" ca="1" si="85"/>
        <v>1.4999999999999999E-2</v>
      </c>
      <c r="E118" s="38">
        <f t="shared" ca="1" si="52"/>
        <v>100000</v>
      </c>
      <c r="F118" s="39">
        <f t="shared" ca="1" si="56"/>
        <v>100000</v>
      </c>
      <c r="G118" s="40">
        <f t="shared" ca="1" si="53"/>
        <v>28572</v>
      </c>
      <c r="H118" s="40">
        <f t="shared" ca="1" si="64"/>
        <v>71428</v>
      </c>
      <c r="I118" s="41">
        <f t="shared" ca="1" si="54"/>
        <v>22785772</v>
      </c>
      <c r="J118" s="42"/>
      <c r="K118" s="43"/>
      <c r="L118" s="43"/>
      <c r="M118" s="44">
        <f t="shared" ca="1" si="97"/>
        <v>7714288</v>
      </c>
      <c r="N118" s="45">
        <f t="shared" ca="1" si="55"/>
        <v>30500060</v>
      </c>
      <c r="Q118" s="25">
        <f t="shared" ca="1" si="61"/>
        <v>28572</v>
      </c>
      <c r="R118" s="25">
        <f t="shared" ca="1" si="62"/>
        <v>71428</v>
      </c>
    </row>
    <row r="119" spans="2:18">
      <c r="B119" s="101"/>
      <c r="C119" s="36">
        <f t="shared" ca="1" si="63"/>
        <v>102</v>
      </c>
      <c r="D119" s="37">
        <f t="shared" ca="1" si="85"/>
        <v>1.4999999999999999E-2</v>
      </c>
      <c r="E119" s="38">
        <f t="shared" ca="1" si="52"/>
        <v>300624</v>
      </c>
      <c r="F119" s="39">
        <f t="shared" ca="1" si="56"/>
        <v>99910</v>
      </c>
      <c r="G119" s="40">
        <f t="shared" ca="1" si="53"/>
        <v>28482</v>
      </c>
      <c r="H119" s="40">
        <f t="shared" ca="1" si="64"/>
        <v>71428</v>
      </c>
      <c r="I119" s="41">
        <f t="shared" ca="1" si="54"/>
        <v>22714344</v>
      </c>
      <c r="J119" s="46">
        <f t="shared" ref="J119" ca="1" si="98">IF(C119="","",K119+L119)</f>
        <v>200714</v>
      </c>
      <c r="K119" s="47">
        <f t="shared" ref="K119" ca="1" si="99">IF(C119="","",ROUND(M118*D119/2,0))</f>
        <v>57857</v>
      </c>
      <c r="L119" s="48">
        <f t="shared" ref="L119" ca="1" si="100">IF(C119="","",IF($E$8*2=C119/6,M118,L113))</f>
        <v>142857</v>
      </c>
      <c r="M119" s="44">
        <f t="shared" ref="M119" ca="1" si="101">IF(C119="","",M113-L119)</f>
        <v>7571431</v>
      </c>
      <c r="N119" s="45">
        <f t="shared" ca="1" si="55"/>
        <v>30285775</v>
      </c>
      <c r="Q119" s="25">
        <f t="shared" ca="1" si="61"/>
        <v>86339</v>
      </c>
      <c r="R119" s="25">
        <f t="shared" ca="1" si="62"/>
        <v>214285</v>
      </c>
    </row>
    <row r="120" spans="2:18">
      <c r="B120" s="101"/>
      <c r="C120" s="36">
        <f t="shared" ca="1" si="63"/>
        <v>103</v>
      </c>
      <c r="D120" s="37">
        <f t="shared" ca="1" si="85"/>
        <v>1.4999999999999999E-2</v>
      </c>
      <c r="E120" s="38">
        <f t="shared" ca="1" si="52"/>
        <v>99821</v>
      </c>
      <c r="F120" s="39">
        <f t="shared" ca="1" si="56"/>
        <v>99821</v>
      </c>
      <c r="G120" s="40">
        <f t="shared" ca="1" si="53"/>
        <v>28393</v>
      </c>
      <c r="H120" s="40">
        <f t="shared" ca="1" si="64"/>
        <v>71428</v>
      </c>
      <c r="I120" s="41">
        <f t="shared" ca="1" si="54"/>
        <v>22642916</v>
      </c>
      <c r="J120" s="42"/>
      <c r="K120" s="43"/>
      <c r="L120" s="43"/>
      <c r="M120" s="44">
        <f t="shared" ref="M120:M124" ca="1" si="102">IF(C120="","",M119)</f>
        <v>7571431</v>
      </c>
      <c r="N120" s="45">
        <f t="shared" ca="1" si="55"/>
        <v>30214347</v>
      </c>
      <c r="Q120" s="25">
        <f t="shared" ca="1" si="61"/>
        <v>28393</v>
      </c>
      <c r="R120" s="25">
        <f t="shared" ca="1" si="62"/>
        <v>71428</v>
      </c>
    </row>
    <row r="121" spans="2:18">
      <c r="B121" s="101"/>
      <c r="C121" s="36">
        <f t="shared" ca="1" si="63"/>
        <v>104</v>
      </c>
      <c r="D121" s="37">
        <f t="shared" ca="1" si="85"/>
        <v>1.4999999999999999E-2</v>
      </c>
      <c r="E121" s="38">
        <f t="shared" ca="1" si="52"/>
        <v>99732</v>
      </c>
      <c r="F121" s="39">
        <f t="shared" ca="1" si="56"/>
        <v>99732</v>
      </c>
      <c r="G121" s="40">
        <f t="shared" ca="1" si="53"/>
        <v>28304</v>
      </c>
      <c r="H121" s="40">
        <f t="shared" ca="1" si="64"/>
        <v>71428</v>
      </c>
      <c r="I121" s="41">
        <f t="shared" ca="1" si="54"/>
        <v>22571488</v>
      </c>
      <c r="J121" s="42"/>
      <c r="K121" s="43"/>
      <c r="L121" s="43"/>
      <c r="M121" s="44">
        <f t="shared" ca="1" si="102"/>
        <v>7571431</v>
      </c>
      <c r="N121" s="45">
        <f t="shared" ca="1" si="55"/>
        <v>30142919</v>
      </c>
      <c r="Q121" s="25">
        <f t="shared" ca="1" si="61"/>
        <v>28304</v>
      </c>
      <c r="R121" s="25">
        <f t="shared" ca="1" si="62"/>
        <v>71428</v>
      </c>
    </row>
    <row r="122" spans="2:18">
      <c r="B122" s="101"/>
      <c r="C122" s="36">
        <f t="shared" ca="1" si="63"/>
        <v>105</v>
      </c>
      <c r="D122" s="37">
        <f t="shared" ca="1" si="85"/>
        <v>1.4999999999999999E-2</v>
      </c>
      <c r="E122" s="38">
        <f t="shared" ca="1" si="52"/>
        <v>99642</v>
      </c>
      <c r="F122" s="39">
        <f t="shared" ca="1" si="56"/>
        <v>99642</v>
      </c>
      <c r="G122" s="40">
        <f t="shared" ca="1" si="53"/>
        <v>28214</v>
      </c>
      <c r="H122" s="40">
        <f t="shared" ca="1" si="64"/>
        <v>71428</v>
      </c>
      <c r="I122" s="41">
        <f t="shared" ca="1" si="54"/>
        <v>22500060</v>
      </c>
      <c r="J122" s="42"/>
      <c r="K122" s="43"/>
      <c r="L122" s="43"/>
      <c r="M122" s="44">
        <f t="shared" ca="1" si="102"/>
        <v>7571431</v>
      </c>
      <c r="N122" s="45">
        <f t="shared" ca="1" si="55"/>
        <v>30071491</v>
      </c>
      <c r="Q122" s="25">
        <f t="shared" ca="1" si="61"/>
        <v>28214</v>
      </c>
      <c r="R122" s="25">
        <f t="shared" ca="1" si="62"/>
        <v>71428</v>
      </c>
    </row>
    <row r="123" spans="2:18">
      <c r="B123" s="101"/>
      <c r="C123" s="36">
        <f t="shared" ca="1" si="63"/>
        <v>106</v>
      </c>
      <c r="D123" s="37">
        <f t="shared" ca="1" si="85"/>
        <v>1.4999999999999999E-2</v>
      </c>
      <c r="E123" s="38">
        <f t="shared" ca="1" si="52"/>
        <v>99553</v>
      </c>
      <c r="F123" s="39">
        <f t="shared" ca="1" si="56"/>
        <v>99553</v>
      </c>
      <c r="G123" s="40">
        <f t="shared" ca="1" si="53"/>
        <v>28125</v>
      </c>
      <c r="H123" s="40">
        <f t="shared" ca="1" si="64"/>
        <v>71428</v>
      </c>
      <c r="I123" s="41">
        <f t="shared" ca="1" si="54"/>
        <v>22428632</v>
      </c>
      <c r="J123" s="42"/>
      <c r="K123" s="43"/>
      <c r="L123" s="43"/>
      <c r="M123" s="44">
        <f t="shared" ca="1" si="102"/>
        <v>7571431</v>
      </c>
      <c r="N123" s="45">
        <f t="shared" ca="1" si="55"/>
        <v>30000063</v>
      </c>
      <c r="Q123" s="25">
        <f t="shared" ca="1" si="61"/>
        <v>28125</v>
      </c>
      <c r="R123" s="25">
        <f t="shared" ca="1" si="62"/>
        <v>71428</v>
      </c>
    </row>
    <row r="124" spans="2:18">
      <c r="B124" s="101"/>
      <c r="C124" s="36">
        <f t="shared" ca="1" si="63"/>
        <v>107</v>
      </c>
      <c r="D124" s="37">
        <f t="shared" ca="1" si="85"/>
        <v>1.4999999999999999E-2</v>
      </c>
      <c r="E124" s="38">
        <f t="shared" ca="1" si="52"/>
        <v>99464</v>
      </c>
      <c r="F124" s="39">
        <f t="shared" ca="1" si="56"/>
        <v>99464</v>
      </c>
      <c r="G124" s="40">
        <f t="shared" ca="1" si="53"/>
        <v>28036</v>
      </c>
      <c r="H124" s="40">
        <f t="shared" ca="1" si="64"/>
        <v>71428</v>
      </c>
      <c r="I124" s="41">
        <f t="shared" ca="1" si="54"/>
        <v>22357204</v>
      </c>
      <c r="J124" s="42"/>
      <c r="K124" s="43"/>
      <c r="L124" s="43"/>
      <c r="M124" s="44">
        <f t="shared" ca="1" si="102"/>
        <v>7571431</v>
      </c>
      <c r="N124" s="45">
        <f t="shared" ca="1" si="55"/>
        <v>29928635</v>
      </c>
      <c r="Q124" s="25">
        <f t="shared" ca="1" si="61"/>
        <v>28036</v>
      </c>
      <c r="R124" s="25">
        <f t="shared" ca="1" si="62"/>
        <v>71428</v>
      </c>
    </row>
    <row r="125" spans="2:18">
      <c r="B125" s="102"/>
      <c r="C125" s="49">
        <f t="shared" ca="1" si="63"/>
        <v>108</v>
      </c>
      <c r="D125" s="50">
        <f ca="1">IF(C125="","",VLOOKUP(C125/12,$H$6:$J$12,3,TRUE))</f>
        <v>1.4999999999999999E-2</v>
      </c>
      <c r="E125" s="51">
        <f t="shared" ca="1" si="52"/>
        <v>299018</v>
      </c>
      <c r="F125" s="52">
        <f t="shared" ca="1" si="56"/>
        <v>99375</v>
      </c>
      <c r="G125" s="53">
        <f t="shared" ca="1" si="53"/>
        <v>27947</v>
      </c>
      <c r="H125" s="53">
        <f t="shared" ref="H125" ca="1" si="103">IF(C125="","",IF($E$8*12=C125,I124,H124))</f>
        <v>71428</v>
      </c>
      <c r="I125" s="54">
        <f t="shared" ca="1" si="54"/>
        <v>22285776</v>
      </c>
      <c r="J125" s="52">
        <f t="shared" ref="J125" ca="1" si="104">IF(C125="","",K125+L125)</f>
        <v>199643</v>
      </c>
      <c r="K125" s="56">
        <f t="shared" ref="K125" ca="1" si="105">IF(C125="","",ROUND(M119*D125/2,0))</f>
        <v>56786</v>
      </c>
      <c r="L125" s="57">
        <f t="shared" ref="L125" ca="1" si="106">IF(C125="","",IF($E$8*2=C125/6,M124,L119))</f>
        <v>142857</v>
      </c>
      <c r="M125" s="58">
        <f t="shared" ref="M125" ca="1" si="107">IF(C125="","",M119-L125)</f>
        <v>7428574</v>
      </c>
      <c r="N125" s="59">
        <f t="shared" ca="1" si="55"/>
        <v>29714350</v>
      </c>
      <c r="Q125" s="25">
        <f t="shared" ca="1" si="61"/>
        <v>84733</v>
      </c>
      <c r="R125" s="25">
        <f t="shared" ca="1" si="62"/>
        <v>214285</v>
      </c>
    </row>
    <row r="126" spans="2:18">
      <c r="B126" s="100" t="str">
        <f ca="1">IF(C126="","",C137/12&amp;"年目")</f>
        <v>10年目</v>
      </c>
      <c r="C126" s="26">
        <f t="shared" ca="1" si="63"/>
        <v>109</v>
      </c>
      <c r="D126" s="27">
        <f t="shared" ca="1" si="85"/>
        <v>1.4999999999999999E-2</v>
      </c>
      <c r="E126" s="28">
        <f t="shared" ca="1" si="52"/>
        <v>99285</v>
      </c>
      <c r="F126" s="29">
        <f t="shared" ca="1" si="56"/>
        <v>99285</v>
      </c>
      <c r="G126" s="30">
        <f t="shared" ca="1" si="53"/>
        <v>27857</v>
      </c>
      <c r="H126" s="30">
        <f t="shared" ref="H126:H127" ca="1" si="108">IF(C126="","",H125)</f>
        <v>71428</v>
      </c>
      <c r="I126" s="31">
        <f t="shared" ca="1" si="54"/>
        <v>22214348</v>
      </c>
      <c r="J126" s="32"/>
      <c r="K126" s="33"/>
      <c r="L126" s="33"/>
      <c r="M126" s="34">
        <f t="shared" ref="M126:M130" ca="1" si="109">IF(C126="","",M125)</f>
        <v>7428574</v>
      </c>
      <c r="N126" s="35">
        <f t="shared" ca="1" si="55"/>
        <v>29642922</v>
      </c>
      <c r="Q126" s="25">
        <f t="shared" ca="1" si="61"/>
        <v>27857</v>
      </c>
      <c r="R126" s="25">
        <f t="shared" ca="1" si="62"/>
        <v>71428</v>
      </c>
    </row>
    <row r="127" spans="2:18">
      <c r="B127" s="101"/>
      <c r="C127" s="36">
        <f t="shared" ca="1" si="63"/>
        <v>110</v>
      </c>
      <c r="D127" s="37">
        <f t="shared" ca="1" si="85"/>
        <v>1.4999999999999999E-2</v>
      </c>
      <c r="E127" s="38">
        <f t="shared" ca="1" si="52"/>
        <v>99196</v>
      </c>
      <c r="F127" s="39">
        <f t="shared" ca="1" si="56"/>
        <v>99196</v>
      </c>
      <c r="G127" s="40">
        <f t="shared" ca="1" si="53"/>
        <v>27768</v>
      </c>
      <c r="H127" s="40">
        <f t="shared" ca="1" si="108"/>
        <v>71428</v>
      </c>
      <c r="I127" s="41">
        <f t="shared" ca="1" si="54"/>
        <v>22142920</v>
      </c>
      <c r="J127" s="42"/>
      <c r="K127" s="43"/>
      <c r="L127" s="43"/>
      <c r="M127" s="44">
        <f t="shared" ca="1" si="109"/>
        <v>7428574</v>
      </c>
      <c r="N127" s="45">
        <f t="shared" ca="1" si="55"/>
        <v>29571494</v>
      </c>
      <c r="Q127" s="25">
        <f t="shared" ca="1" si="61"/>
        <v>27768</v>
      </c>
      <c r="R127" s="25">
        <f t="shared" ca="1" si="62"/>
        <v>71428</v>
      </c>
    </row>
    <row r="128" spans="2:18">
      <c r="B128" s="101"/>
      <c r="C128" s="36">
        <f t="shared" ca="1" si="63"/>
        <v>111</v>
      </c>
      <c r="D128" s="37">
        <f t="shared" ca="1" si="85"/>
        <v>1.4999999999999999E-2</v>
      </c>
      <c r="E128" s="38">
        <f t="shared" ca="1" si="52"/>
        <v>99107</v>
      </c>
      <c r="F128" s="39">
        <f t="shared" ca="1" si="56"/>
        <v>99107</v>
      </c>
      <c r="G128" s="40">
        <f t="shared" ca="1" si="53"/>
        <v>27679</v>
      </c>
      <c r="H128" s="40">
        <f t="shared" ca="1" si="64"/>
        <v>71428</v>
      </c>
      <c r="I128" s="41">
        <f t="shared" ca="1" si="54"/>
        <v>22071492</v>
      </c>
      <c r="J128" s="42"/>
      <c r="K128" s="43"/>
      <c r="L128" s="43"/>
      <c r="M128" s="44">
        <f t="shared" ca="1" si="109"/>
        <v>7428574</v>
      </c>
      <c r="N128" s="45">
        <f t="shared" ca="1" si="55"/>
        <v>29500066</v>
      </c>
      <c r="Q128" s="25">
        <f t="shared" ca="1" si="61"/>
        <v>27679</v>
      </c>
      <c r="R128" s="25">
        <f t="shared" ca="1" si="62"/>
        <v>71428</v>
      </c>
    </row>
    <row r="129" spans="2:18">
      <c r="B129" s="101"/>
      <c r="C129" s="36">
        <f t="shared" ca="1" si="63"/>
        <v>112</v>
      </c>
      <c r="D129" s="37">
        <f t="shared" ca="1" si="85"/>
        <v>1.4999999999999999E-2</v>
      </c>
      <c r="E129" s="38">
        <f t="shared" ca="1" si="52"/>
        <v>99017</v>
      </c>
      <c r="F129" s="39">
        <f t="shared" ca="1" si="56"/>
        <v>99017</v>
      </c>
      <c r="G129" s="40">
        <f t="shared" ca="1" si="53"/>
        <v>27589</v>
      </c>
      <c r="H129" s="40">
        <f t="shared" ca="1" si="64"/>
        <v>71428</v>
      </c>
      <c r="I129" s="41">
        <f t="shared" ca="1" si="54"/>
        <v>22000064</v>
      </c>
      <c r="J129" s="42"/>
      <c r="K129" s="43"/>
      <c r="L129" s="43"/>
      <c r="M129" s="44">
        <f t="shared" ca="1" si="109"/>
        <v>7428574</v>
      </c>
      <c r="N129" s="45">
        <f t="shared" ca="1" si="55"/>
        <v>29428638</v>
      </c>
      <c r="Q129" s="25">
        <f t="shared" ca="1" si="61"/>
        <v>27589</v>
      </c>
      <c r="R129" s="25">
        <f t="shared" ca="1" si="62"/>
        <v>71428</v>
      </c>
    </row>
    <row r="130" spans="2:18">
      <c r="B130" s="101"/>
      <c r="C130" s="36">
        <f t="shared" ca="1" si="63"/>
        <v>113</v>
      </c>
      <c r="D130" s="37">
        <f t="shared" ca="1" si="85"/>
        <v>1.4999999999999999E-2</v>
      </c>
      <c r="E130" s="38">
        <f t="shared" ca="1" si="52"/>
        <v>98928</v>
      </c>
      <c r="F130" s="39">
        <f t="shared" ca="1" si="56"/>
        <v>98928</v>
      </c>
      <c r="G130" s="40">
        <f t="shared" ca="1" si="53"/>
        <v>27500</v>
      </c>
      <c r="H130" s="40">
        <f t="shared" ca="1" si="64"/>
        <v>71428</v>
      </c>
      <c r="I130" s="41">
        <f t="shared" ca="1" si="54"/>
        <v>21928636</v>
      </c>
      <c r="J130" s="42"/>
      <c r="K130" s="43"/>
      <c r="L130" s="43"/>
      <c r="M130" s="44">
        <f t="shared" ca="1" si="109"/>
        <v>7428574</v>
      </c>
      <c r="N130" s="45">
        <f t="shared" ca="1" si="55"/>
        <v>29357210</v>
      </c>
      <c r="Q130" s="25">
        <f t="shared" ca="1" si="61"/>
        <v>27500</v>
      </c>
      <c r="R130" s="25">
        <f t="shared" ca="1" si="62"/>
        <v>71428</v>
      </c>
    </row>
    <row r="131" spans="2:18">
      <c r="B131" s="101"/>
      <c r="C131" s="36">
        <f t="shared" ca="1" si="63"/>
        <v>114</v>
      </c>
      <c r="D131" s="37">
        <f t="shared" ca="1" si="85"/>
        <v>1.4999999999999999E-2</v>
      </c>
      <c r="E131" s="38">
        <f t="shared" ca="1" si="52"/>
        <v>297410</v>
      </c>
      <c r="F131" s="39">
        <f t="shared" ca="1" si="56"/>
        <v>98839</v>
      </c>
      <c r="G131" s="40">
        <f t="shared" ca="1" si="53"/>
        <v>27411</v>
      </c>
      <c r="H131" s="40">
        <f t="shared" ca="1" si="64"/>
        <v>71428</v>
      </c>
      <c r="I131" s="41">
        <f t="shared" ca="1" si="54"/>
        <v>21857208</v>
      </c>
      <c r="J131" s="46">
        <f t="shared" ref="J131" ca="1" si="110">IF(C131="","",K131+L131)</f>
        <v>198571</v>
      </c>
      <c r="K131" s="47">
        <f t="shared" ref="K131" ca="1" si="111">IF(C131="","",ROUND(M130*D131/2,0))</f>
        <v>55714</v>
      </c>
      <c r="L131" s="48">
        <f t="shared" ref="L131" ca="1" si="112">IF(C131="","",IF($E$8*2=C131/6,M130,L125))</f>
        <v>142857</v>
      </c>
      <c r="M131" s="44">
        <f t="shared" ref="M131" ca="1" si="113">IF(C131="","",M125-L131)</f>
        <v>7285717</v>
      </c>
      <c r="N131" s="45">
        <f t="shared" ca="1" si="55"/>
        <v>29142925</v>
      </c>
      <c r="Q131" s="25">
        <f t="shared" ca="1" si="61"/>
        <v>83125</v>
      </c>
      <c r="R131" s="25">
        <f t="shared" ca="1" si="62"/>
        <v>214285</v>
      </c>
    </row>
    <row r="132" spans="2:18">
      <c r="B132" s="101"/>
      <c r="C132" s="36">
        <f t="shared" ca="1" si="63"/>
        <v>115</v>
      </c>
      <c r="D132" s="37">
        <f t="shared" ca="1" si="85"/>
        <v>1.4999999999999999E-2</v>
      </c>
      <c r="E132" s="38">
        <f t="shared" ca="1" si="52"/>
        <v>98750</v>
      </c>
      <c r="F132" s="39">
        <f t="shared" ca="1" si="56"/>
        <v>98750</v>
      </c>
      <c r="G132" s="40">
        <f t="shared" ca="1" si="53"/>
        <v>27322</v>
      </c>
      <c r="H132" s="40">
        <f t="shared" ca="1" si="64"/>
        <v>71428</v>
      </c>
      <c r="I132" s="41">
        <f t="shared" ca="1" si="54"/>
        <v>21785780</v>
      </c>
      <c r="J132" s="42"/>
      <c r="K132" s="43"/>
      <c r="L132" s="43"/>
      <c r="M132" s="44">
        <f t="shared" ref="M132:M136" ca="1" si="114">IF(C132="","",M131)</f>
        <v>7285717</v>
      </c>
      <c r="N132" s="45">
        <f t="shared" ca="1" si="55"/>
        <v>29071497</v>
      </c>
      <c r="Q132" s="25">
        <f t="shared" ca="1" si="61"/>
        <v>27322</v>
      </c>
      <c r="R132" s="25">
        <f t="shared" ca="1" si="62"/>
        <v>71428</v>
      </c>
    </row>
    <row r="133" spans="2:18">
      <c r="B133" s="101"/>
      <c r="C133" s="36">
        <f t="shared" ca="1" si="63"/>
        <v>116</v>
      </c>
      <c r="D133" s="37">
        <f t="shared" ca="1" si="85"/>
        <v>1.4999999999999999E-2</v>
      </c>
      <c r="E133" s="38">
        <f t="shared" ca="1" si="52"/>
        <v>98660</v>
      </c>
      <c r="F133" s="39">
        <f t="shared" ca="1" si="56"/>
        <v>98660</v>
      </c>
      <c r="G133" s="40">
        <f t="shared" ca="1" si="53"/>
        <v>27232</v>
      </c>
      <c r="H133" s="40">
        <f t="shared" ca="1" si="64"/>
        <v>71428</v>
      </c>
      <c r="I133" s="41">
        <f t="shared" ca="1" si="54"/>
        <v>21714352</v>
      </c>
      <c r="J133" s="42"/>
      <c r="K133" s="43"/>
      <c r="L133" s="43"/>
      <c r="M133" s="44">
        <f t="shared" ca="1" si="114"/>
        <v>7285717</v>
      </c>
      <c r="N133" s="45">
        <f t="shared" ca="1" si="55"/>
        <v>29000069</v>
      </c>
      <c r="Q133" s="25">
        <f t="shared" ca="1" si="61"/>
        <v>27232</v>
      </c>
      <c r="R133" s="25">
        <f t="shared" ca="1" si="62"/>
        <v>71428</v>
      </c>
    </row>
    <row r="134" spans="2:18">
      <c r="B134" s="101"/>
      <c r="C134" s="36">
        <f t="shared" ca="1" si="63"/>
        <v>117</v>
      </c>
      <c r="D134" s="37">
        <f t="shared" ca="1" si="85"/>
        <v>1.4999999999999999E-2</v>
      </c>
      <c r="E134" s="38">
        <f t="shared" ca="1" si="52"/>
        <v>98571</v>
      </c>
      <c r="F134" s="39">
        <f t="shared" ca="1" si="56"/>
        <v>98571</v>
      </c>
      <c r="G134" s="40">
        <f t="shared" ca="1" si="53"/>
        <v>27143</v>
      </c>
      <c r="H134" s="40">
        <f t="shared" ca="1" si="64"/>
        <v>71428</v>
      </c>
      <c r="I134" s="41">
        <f t="shared" ca="1" si="54"/>
        <v>21642924</v>
      </c>
      <c r="J134" s="42"/>
      <c r="K134" s="43"/>
      <c r="L134" s="43"/>
      <c r="M134" s="44">
        <f t="shared" ca="1" si="114"/>
        <v>7285717</v>
      </c>
      <c r="N134" s="45">
        <f t="shared" ca="1" si="55"/>
        <v>28928641</v>
      </c>
      <c r="Q134" s="25">
        <f t="shared" ca="1" si="61"/>
        <v>27143</v>
      </c>
      <c r="R134" s="25">
        <f t="shared" ca="1" si="62"/>
        <v>71428</v>
      </c>
    </row>
    <row r="135" spans="2:18">
      <c r="B135" s="101"/>
      <c r="C135" s="36">
        <f t="shared" ca="1" si="63"/>
        <v>118</v>
      </c>
      <c r="D135" s="37">
        <f t="shared" ca="1" si="85"/>
        <v>1.4999999999999999E-2</v>
      </c>
      <c r="E135" s="38">
        <f t="shared" ca="1" si="52"/>
        <v>98482</v>
      </c>
      <c r="F135" s="39">
        <f t="shared" ca="1" si="56"/>
        <v>98482</v>
      </c>
      <c r="G135" s="40">
        <f t="shared" ca="1" si="53"/>
        <v>27054</v>
      </c>
      <c r="H135" s="40">
        <f t="shared" ca="1" si="64"/>
        <v>71428</v>
      </c>
      <c r="I135" s="41">
        <f t="shared" ca="1" si="54"/>
        <v>21571496</v>
      </c>
      <c r="J135" s="42"/>
      <c r="K135" s="43"/>
      <c r="L135" s="43"/>
      <c r="M135" s="44">
        <f t="shared" ca="1" si="114"/>
        <v>7285717</v>
      </c>
      <c r="N135" s="45">
        <f t="shared" ca="1" si="55"/>
        <v>28857213</v>
      </c>
      <c r="Q135" s="25">
        <f t="shared" ca="1" si="61"/>
        <v>27054</v>
      </c>
      <c r="R135" s="25">
        <f t="shared" ca="1" si="62"/>
        <v>71428</v>
      </c>
    </row>
    <row r="136" spans="2:18">
      <c r="B136" s="101"/>
      <c r="C136" s="36">
        <f t="shared" ca="1" si="63"/>
        <v>119</v>
      </c>
      <c r="D136" s="37">
        <f t="shared" ca="1" si="85"/>
        <v>1.4999999999999999E-2</v>
      </c>
      <c r="E136" s="38">
        <f t="shared" ca="1" si="52"/>
        <v>98392</v>
      </c>
      <c r="F136" s="39">
        <f t="shared" ca="1" si="56"/>
        <v>98392</v>
      </c>
      <c r="G136" s="40">
        <f t="shared" ca="1" si="53"/>
        <v>26964</v>
      </c>
      <c r="H136" s="40">
        <f t="shared" ca="1" si="64"/>
        <v>71428</v>
      </c>
      <c r="I136" s="41">
        <f t="shared" ca="1" si="54"/>
        <v>21500068</v>
      </c>
      <c r="J136" s="42"/>
      <c r="K136" s="43"/>
      <c r="L136" s="43"/>
      <c r="M136" s="44">
        <f t="shared" ca="1" si="114"/>
        <v>7285717</v>
      </c>
      <c r="N136" s="45">
        <f t="shared" ca="1" si="55"/>
        <v>28785785</v>
      </c>
      <c r="Q136" s="25">
        <f t="shared" ca="1" si="61"/>
        <v>26964</v>
      </c>
      <c r="R136" s="25">
        <f t="shared" ca="1" si="62"/>
        <v>71428</v>
      </c>
    </row>
    <row r="137" spans="2:18">
      <c r="B137" s="102"/>
      <c r="C137" s="49">
        <f t="shared" ca="1" si="63"/>
        <v>120</v>
      </c>
      <c r="D137" s="50">
        <f ca="1">IF(C137="","",VLOOKUP(C137/12,$H$6:$J$12,3,TRUE))</f>
        <v>1.4999999999999999E-2</v>
      </c>
      <c r="E137" s="51">
        <f t="shared" ca="1" si="52"/>
        <v>295803</v>
      </c>
      <c r="F137" s="52">
        <f t="shared" ca="1" si="56"/>
        <v>98303</v>
      </c>
      <c r="G137" s="53">
        <f t="shared" ca="1" si="53"/>
        <v>26875</v>
      </c>
      <c r="H137" s="53">
        <f t="shared" ref="H137" ca="1" si="115">IF(C137="","",IF($E$8*12=C137,I136,H136))</f>
        <v>71428</v>
      </c>
      <c r="I137" s="54">
        <f t="shared" ca="1" si="54"/>
        <v>21428640</v>
      </c>
      <c r="J137" s="52">
        <f t="shared" ref="J137" ca="1" si="116">IF(C137="","",K137+L137)</f>
        <v>197500</v>
      </c>
      <c r="K137" s="56">
        <f t="shared" ref="K137" ca="1" si="117">IF(C137="","",ROUND(M131*D137/2,0))</f>
        <v>54643</v>
      </c>
      <c r="L137" s="57">
        <f t="shared" ref="L137" ca="1" si="118">IF(C137="","",IF($E$8*2=C137/6,M136,L131))</f>
        <v>142857</v>
      </c>
      <c r="M137" s="58">
        <f t="shared" ref="M137" ca="1" si="119">IF(C137="","",M131-L137)</f>
        <v>7142860</v>
      </c>
      <c r="N137" s="59">
        <f t="shared" ca="1" si="55"/>
        <v>28571500</v>
      </c>
      <c r="Q137" s="25">
        <f t="shared" ca="1" si="61"/>
        <v>81518</v>
      </c>
      <c r="R137" s="25">
        <f t="shared" ca="1" si="62"/>
        <v>214285</v>
      </c>
    </row>
    <row r="138" spans="2:18">
      <c r="B138" s="100" t="str">
        <f ca="1">IF(C138="","",C149/12&amp;"年目")</f>
        <v>11年目</v>
      </c>
      <c r="C138" s="26">
        <f t="shared" ca="1" si="63"/>
        <v>121</v>
      </c>
      <c r="D138" s="27">
        <f t="shared" ref="D138:D148" ca="1" si="120">D139</f>
        <v>0.02</v>
      </c>
      <c r="E138" s="28">
        <f ca="1">IF(C138="","",F138+J138)</f>
        <v>107142</v>
      </c>
      <c r="F138" s="29">
        <f t="shared" ca="1" si="56"/>
        <v>107142</v>
      </c>
      <c r="G138" s="30">
        <f ca="1">IF(C138="","",ROUND(I137*D138/12,0))</f>
        <v>35714</v>
      </c>
      <c r="H138" s="30">
        <f t="shared" ref="H138:H139" ca="1" si="121">IF(C138="","",H137)</f>
        <v>71428</v>
      </c>
      <c r="I138" s="31">
        <f ca="1">IF(C138="","",I137-H138)</f>
        <v>21357212</v>
      </c>
      <c r="J138" s="32"/>
      <c r="K138" s="33"/>
      <c r="L138" s="33"/>
      <c r="M138" s="34">
        <f t="shared" ref="M138:M142" ca="1" si="122">IF(C138="","",M137)</f>
        <v>7142860</v>
      </c>
      <c r="N138" s="35">
        <f t="shared" ca="1" si="55"/>
        <v>28500072</v>
      </c>
      <c r="Q138" s="25">
        <f t="shared" ca="1" si="61"/>
        <v>35714</v>
      </c>
      <c r="R138" s="25">
        <f t="shared" ca="1" si="62"/>
        <v>71428</v>
      </c>
    </row>
    <row r="139" spans="2:18">
      <c r="B139" s="101"/>
      <c r="C139" s="36">
        <f t="shared" ca="1" si="63"/>
        <v>122</v>
      </c>
      <c r="D139" s="37">
        <f t="shared" ca="1" si="120"/>
        <v>0.02</v>
      </c>
      <c r="E139" s="38">
        <f t="shared" ref="E139:E197" ca="1" si="123">IF(C139="","",F139+J139)</f>
        <v>107023</v>
      </c>
      <c r="F139" s="39">
        <f t="shared" ca="1" si="56"/>
        <v>107023</v>
      </c>
      <c r="G139" s="40">
        <f ca="1">IF(C139="","",ROUND(I138*D139/12,0))</f>
        <v>35595</v>
      </c>
      <c r="H139" s="40">
        <f t="shared" ca="1" si="121"/>
        <v>71428</v>
      </c>
      <c r="I139" s="41">
        <f ca="1">IF(C139="","",I138-H139)</f>
        <v>21285784</v>
      </c>
      <c r="J139" s="42"/>
      <c r="K139" s="43"/>
      <c r="L139" s="43"/>
      <c r="M139" s="44">
        <f t="shared" ca="1" si="122"/>
        <v>7142860</v>
      </c>
      <c r="N139" s="45">
        <f t="shared" ca="1" si="55"/>
        <v>28428644</v>
      </c>
      <c r="Q139" s="25">
        <f t="shared" ca="1" si="61"/>
        <v>35595</v>
      </c>
      <c r="R139" s="25">
        <f t="shared" ca="1" si="62"/>
        <v>71428</v>
      </c>
    </row>
    <row r="140" spans="2:18">
      <c r="B140" s="101"/>
      <c r="C140" s="36">
        <f t="shared" ca="1" si="63"/>
        <v>123</v>
      </c>
      <c r="D140" s="37">
        <f t="shared" ca="1" si="120"/>
        <v>0.02</v>
      </c>
      <c r="E140" s="38">
        <f t="shared" ca="1" si="123"/>
        <v>106904</v>
      </c>
      <c r="F140" s="39">
        <f t="shared" ca="1" si="56"/>
        <v>106904</v>
      </c>
      <c r="G140" s="40">
        <f t="shared" ref="G140:G197" ca="1" si="124">IF(C140="","",ROUND(I139*D140/12,0))</f>
        <v>35476</v>
      </c>
      <c r="H140" s="40">
        <f t="shared" ca="1" si="64"/>
        <v>71428</v>
      </c>
      <c r="I140" s="41">
        <f t="shared" ref="I140:I197" ca="1" si="125">IF(C140="","",I139-H140)</f>
        <v>21214356</v>
      </c>
      <c r="J140" s="42"/>
      <c r="K140" s="43"/>
      <c r="L140" s="43"/>
      <c r="M140" s="44">
        <f t="shared" ca="1" si="122"/>
        <v>7142860</v>
      </c>
      <c r="N140" s="45">
        <f t="shared" ca="1" si="55"/>
        <v>28357216</v>
      </c>
      <c r="Q140" s="25">
        <f t="shared" ca="1" si="61"/>
        <v>35476</v>
      </c>
      <c r="R140" s="25">
        <f t="shared" ca="1" si="62"/>
        <v>71428</v>
      </c>
    </row>
    <row r="141" spans="2:18">
      <c r="B141" s="101"/>
      <c r="C141" s="36">
        <f t="shared" ca="1" si="63"/>
        <v>124</v>
      </c>
      <c r="D141" s="37">
        <f t="shared" ca="1" si="120"/>
        <v>0.02</v>
      </c>
      <c r="E141" s="38">
        <f t="shared" ca="1" si="123"/>
        <v>106785</v>
      </c>
      <c r="F141" s="39">
        <f t="shared" ca="1" si="56"/>
        <v>106785</v>
      </c>
      <c r="G141" s="40">
        <f t="shared" ca="1" si="124"/>
        <v>35357</v>
      </c>
      <c r="H141" s="40">
        <f t="shared" ca="1" si="64"/>
        <v>71428</v>
      </c>
      <c r="I141" s="41">
        <f t="shared" ca="1" si="125"/>
        <v>21142928</v>
      </c>
      <c r="J141" s="42"/>
      <c r="K141" s="43"/>
      <c r="L141" s="43"/>
      <c r="M141" s="44">
        <f t="shared" ca="1" si="122"/>
        <v>7142860</v>
      </c>
      <c r="N141" s="45">
        <f t="shared" ca="1" si="55"/>
        <v>28285788</v>
      </c>
      <c r="Q141" s="25">
        <f t="shared" ca="1" si="61"/>
        <v>35357</v>
      </c>
      <c r="R141" s="25">
        <f t="shared" ca="1" si="62"/>
        <v>71428</v>
      </c>
    </row>
    <row r="142" spans="2:18">
      <c r="B142" s="101"/>
      <c r="C142" s="36">
        <f t="shared" ca="1" si="63"/>
        <v>125</v>
      </c>
      <c r="D142" s="37">
        <f t="shared" ca="1" si="120"/>
        <v>0.02</v>
      </c>
      <c r="E142" s="38">
        <f t="shared" ca="1" si="123"/>
        <v>106666</v>
      </c>
      <c r="F142" s="39">
        <f t="shared" ca="1" si="56"/>
        <v>106666</v>
      </c>
      <c r="G142" s="40">
        <f t="shared" ca="1" si="124"/>
        <v>35238</v>
      </c>
      <c r="H142" s="40">
        <f t="shared" ca="1" si="64"/>
        <v>71428</v>
      </c>
      <c r="I142" s="41">
        <f t="shared" ca="1" si="125"/>
        <v>21071500</v>
      </c>
      <c r="J142" s="42"/>
      <c r="K142" s="43"/>
      <c r="L142" s="43"/>
      <c r="M142" s="44">
        <f t="shared" ca="1" si="122"/>
        <v>7142860</v>
      </c>
      <c r="N142" s="45">
        <f t="shared" ca="1" si="55"/>
        <v>28214360</v>
      </c>
      <c r="Q142" s="25">
        <f t="shared" ca="1" si="61"/>
        <v>35238</v>
      </c>
      <c r="R142" s="25">
        <f t="shared" ca="1" si="62"/>
        <v>71428</v>
      </c>
    </row>
    <row r="143" spans="2:18">
      <c r="B143" s="101"/>
      <c r="C143" s="36">
        <f t="shared" ca="1" si="63"/>
        <v>126</v>
      </c>
      <c r="D143" s="37">
        <f t="shared" ca="1" si="120"/>
        <v>0.02</v>
      </c>
      <c r="E143" s="38">
        <f t="shared" ca="1" si="123"/>
        <v>320833</v>
      </c>
      <c r="F143" s="39">
        <f t="shared" ca="1" si="56"/>
        <v>106547</v>
      </c>
      <c r="G143" s="40">
        <f t="shared" ca="1" si="124"/>
        <v>35119</v>
      </c>
      <c r="H143" s="40">
        <f t="shared" ca="1" si="64"/>
        <v>71428</v>
      </c>
      <c r="I143" s="41">
        <f t="shared" ca="1" si="125"/>
        <v>21000072</v>
      </c>
      <c r="J143" s="46">
        <f t="shared" ref="J143" ca="1" si="126">IF(C143="","",K143+L143)</f>
        <v>214286</v>
      </c>
      <c r="K143" s="47">
        <f t="shared" ref="K143" ca="1" si="127">IF(C143="","",ROUND(M142*D143/2,0))</f>
        <v>71429</v>
      </c>
      <c r="L143" s="48">
        <f t="shared" ref="L143" ca="1" si="128">IF(C143="","",IF($E$8*2=C143/6,M142,L137))</f>
        <v>142857</v>
      </c>
      <c r="M143" s="44">
        <f t="shared" ref="M143" ca="1" si="129">IF(C143="","",M137-L143)</f>
        <v>7000003</v>
      </c>
      <c r="N143" s="45">
        <f t="shared" ca="1" si="55"/>
        <v>28000075</v>
      </c>
      <c r="Q143" s="25">
        <f t="shared" ca="1" si="61"/>
        <v>106548</v>
      </c>
      <c r="R143" s="25">
        <f t="shared" ca="1" si="62"/>
        <v>214285</v>
      </c>
    </row>
    <row r="144" spans="2:18">
      <c r="B144" s="101"/>
      <c r="C144" s="36">
        <f t="shared" ca="1" si="63"/>
        <v>127</v>
      </c>
      <c r="D144" s="37">
        <f t="shared" ca="1" si="120"/>
        <v>0.02</v>
      </c>
      <c r="E144" s="38">
        <f t="shared" ca="1" si="123"/>
        <v>106428</v>
      </c>
      <c r="F144" s="39">
        <f t="shared" ca="1" si="56"/>
        <v>106428</v>
      </c>
      <c r="G144" s="40">
        <f t="shared" ca="1" si="124"/>
        <v>35000</v>
      </c>
      <c r="H144" s="40">
        <f t="shared" ca="1" si="64"/>
        <v>71428</v>
      </c>
      <c r="I144" s="41">
        <f t="shared" ca="1" si="125"/>
        <v>20928644</v>
      </c>
      <c r="J144" s="42"/>
      <c r="K144" s="43"/>
      <c r="L144" s="43"/>
      <c r="M144" s="44">
        <f t="shared" ref="M144:M148" ca="1" si="130">IF(C144="","",M143)</f>
        <v>7000003</v>
      </c>
      <c r="N144" s="45">
        <f t="shared" ca="1" si="55"/>
        <v>27928647</v>
      </c>
      <c r="Q144" s="25">
        <f t="shared" ca="1" si="61"/>
        <v>35000</v>
      </c>
      <c r="R144" s="25">
        <f t="shared" ca="1" si="62"/>
        <v>71428</v>
      </c>
    </row>
    <row r="145" spans="2:18">
      <c r="B145" s="101"/>
      <c r="C145" s="36">
        <f t="shared" ca="1" si="63"/>
        <v>128</v>
      </c>
      <c r="D145" s="37">
        <f t="shared" ca="1" si="120"/>
        <v>0.02</v>
      </c>
      <c r="E145" s="38">
        <f t="shared" ca="1" si="123"/>
        <v>106309</v>
      </c>
      <c r="F145" s="39">
        <f t="shared" ca="1" si="56"/>
        <v>106309</v>
      </c>
      <c r="G145" s="40">
        <f t="shared" ca="1" si="124"/>
        <v>34881</v>
      </c>
      <c r="H145" s="40">
        <f t="shared" ca="1" si="64"/>
        <v>71428</v>
      </c>
      <c r="I145" s="41">
        <f t="shared" ca="1" si="125"/>
        <v>20857216</v>
      </c>
      <c r="J145" s="42"/>
      <c r="K145" s="43"/>
      <c r="L145" s="43"/>
      <c r="M145" s="44">
        <f t="shared" ca="1" si="130"/>
        <v>7000003</v>
      </c>
      <c r="N145" s="45">
        <f t="shared" ca="1" si="55"/>
        <v>27857219</v>
      </c>
      <c r="Q145" s="25">
        <f t="shared" ca="1" si="61"/>
        <v>34881</v>
      </c>
      <c r="R145" s="25">
        <f t="shared" ca="1" si="62"/>
        <v>71428</v>
      </c>
    </row>
    <row r="146" spans="2:18">
      <c r="B146" s="101"/>
      <c r="C146" s="36">
        <f t="shared" ca="1" si="63"/>
        <v>129</v>
      </c>
      <c r="D146" s="37">
        <f t="shared" ca="1" si="120"/>
        <v>0.02</v>
      </c>
      <c r="E146" s="38">
        <f t="shared" ca="1" si="123"/>
        <v>106190</v>
      </c>
      <c r="F146" s="39">
        <f t="shared" ca="1" si="56"/>
        <v>106190</v>
      </c>
      <c r="G146" s="40">
        <f t="shared" ca="1" si="124"/>
        <v>34762</v>
      </c>
      <c r="H146" s="40">
        <f t="shared" ca="1" si="64"/>
        <v>71428</v>
      </c>
      <c r="I146" s="41">
        <f t="shared" ca="1" si="125"/>
        <v>20785788</v>
      </c>
      <c r="J146" s="42"/>
      <c r="K146" s="43"/>
      <c r="L146" s="43"/>
      <c r="M146" s="44">
        <f t="shared" ca="1" si="130"/>
        <v>7000003</v>
      </c>
      <c r="N146" s="45">
        <f t="shared" ref="N146:N209" ca="1" si="131">IF(C146="","",I146+M146)</f>
        <v>27785791</v>
      </c>
      <c r="Q146" s="25">
        <f t="shared" ca="1" si="61"/>
        <v>34762</v>
      </c>
      <c r="R146" s="25">
        <f t="shared" ca="1" si="62"/>
        <v>71428</v>
      </c>
    </row>
    <row r="147" spans="2:18">
      <c r="B147" s="101"/>
      <c r="C147" s="36">
        <f t="shared" ca="1" si="63"/>
        <v>130</v>
      </c>
      <c r="D147" s="37">
        <f t="shared" ca="1" si="120"/>
        <v>0.02</v>
      </c>
      <c r="E147" s="38">
        <f t="shared" ca="1" si="123"/>
        <v>106071</v>
      </c>
      <c r="F147" s="39">
        <f t="shared" ref="F147:F210" ca="1" si="132">IF(C147="","",G147+H147)</f>
        <v>106071</v>
      </c>
      <c r="G147" s="40">
        <f t="shared" ca="1" si="124"/>
        <v>34643</v>
      </c>
      <c r="H147" s="40">
        <f t="shared" ca="1" si="64"/>
        <v>71428</v>
      </c>
      <c r="I147" s="41">
        <f t="shared" ca="1" si="125"/>
        <v>20714360</v>
      </c>
      <c r="J147" s="42"/>
      <c r="K147" s="43"/>
      <c r="L147" s="43"/>
      <c r="M147" s="44">
        <f t="shared" ca="1" si="130"/>
        <v>7000003</v>
      </c>
      <c r="N147" s="45">
        <f t="shared" ca="1" si="131"/>
        <v>27714363</v>
      </c>
      <c r="Q147" s="25">
        <f t="shared" ref="Q147:Q210" ca="1" si="133">IF(C147="","",G147+K147)</f>
        <v>34643</v>
      </c>
      <c r="R147" s="25">
        <f t="shared" ref="R147:R210" ca="1" si="134">IF(C147="","",H147+L147)</f>
        <v>71428</v>
      </c>
    </row>
    <row r="148" spans="2:18">
      <c r="B148" s="101"/>
      <c r="C148" s="36">
        <f t="shared" ref="C148:C211" ca="1" si="135">IF(C147="","",IF($E$8*12&lt;C147+1,"",C147+1))</f>
        <v>131</v>
      </c>
      <c r="D148" s="37">
        <f t="shared" ca="1" si="120"/>
        <v>0.02</v>
      </c>
      <c r="E148" s="38">
        <f t="shared" ca="1" si="123"/>
        <v>105952</v>
      </c>
      <c r="F148" s="39">
        <f t="shared" ca="1" si="132"/>
        <v>105952</v>
      </c>
      <c r="G148" s="40">
        <f t="shared" ca="1" si="124"/>
        <v>34524</v>
      </c>
      <c r="H148" s="40">
        <f t="shared" ref="H148:H208" ca="1" si="136">IF(C148="","",H147)</f>
        <v>71428</v>
      </c>
      <c r="I148" s="41">
        <f t="shared" ca="1" si="125"/>
        <v>20642932</v>
      </c>
      <c r="J148" s="42"/>
      <c r="K148" s="43"/>
      <c r="L148" s="43"/>
      <c r="M148" s="44">
        <f t="shared" ca="1" si="130"/>
        <v>7000003</v>
      </c>
      <c r="N148" s="45">
        <f t="shared" ca="1" si="131"/>
        <v>27642935</v>
      </c>
      <c r="Q148" s="25">
        <f t="shared" ca="1" si="133"/>
        <v>34524</v>
      </c>
      <c r="R148" s="25">
        <f t="shared" ca="1" si="134"/>
        <v>71428</v>
      </c>
    </row>
    <row r="149" spans="2:18">
      <c r="B149" s="102"/>
      <c r="C149" s="49">
        <f t="shared" ca="1" si="135"/>
        <v>132</v>
      </c>
      <c r="D149" s="50">
        <f ca="1">IF(C149="","",VLOOKUP(C149/12,$H$6:$J$12,3,TRUE))</f>
        <v>0.02</v>
      </c>
      <c r="E149" s="51">
        <f t="shared" ca="1" si="123"/>
        <v>318690</v>
      </c>
      <c r="F149" s="52">
        <f t="shared" ca="1" si="132"/>
        <v>105833</v>
      </c>
      <c r="G149" s="53">
        <f t="shared" ca="1" si="124"/>
        <v>34405</v>
      </c>
      <c r="H149" s="53">
        <f t="shared" ref="H149" ca="1" si="137">IF(C149="","",IF($E$8*12=C149,I148,H148))</f>
        <v>71428</v>
      </c>
      <c r="I149" s="54">
        <f t="shared" ca="1" si="125"/>
        <v>20571504</v>
      </c>
      <c r="J149" s="52">
        <f t="shared" ref="J149" ca="1" si="138">IF(C149="","",K149+L149)</f>
        <v>212857</v>
      </c>
      <c r="K149" s="56">
        <f t="shared" ref="K149" ca="1" si="139">IF(C149="","",ROUND(M143*D149/2,0))</f>
        <v>70000</v>
      </c>
      <c r="L149" s="57">
        <f t="shared" ref="L149" ca="1" si="140">IF(C149="","",IF($E$8*2=C149/6,M148,L143))</f>
        <v>142857</v>
      </c>
      <c r="M149" s="58">
        <f t="shared" ref="M149" ca="1" si="141">IF(C149="","",M143-L149)</f>
        <v>6857146</v>
      </c>
      <c r="N149" s="59">
        <f t="shared" ca="1" si="131"/>
        <v>27428650</v>
      </c>
      <c r="Q149" s="25">
        <f t="shared" ca="1" si="133"/>
        <v>104405</v>
      </c>
      <c r="R149" s="25">
        <f t="shared" ca="1" si="134"/>
        <v>214285</v>
      </c>
    </row>
    <row r="150" spans="2:18">
      <c r="B150" s="100" t="str">
        <f ca="1">IF(C150="","",C161/12&amp;"年目")</f>
        <v>12年目</v>
      </c>
      <c r="C150" s="26">
        <f t="shared" ca="1" si="135"/>
        <v>133</v>
      </c>
      <c r="D150" s="27">
        <f t="shared" ref="D150:D160" ca="1" si="142">D151</f>
        <v>0.02</v>
      </c>
      <c r="E150" s="28">
        <f t="shared" ca="1" si="123"/>
        <v>105714</v>
      </c>
      <c r="F150" s="29">
        <f t="shared" ca="1" si="132"/>
        <v>105714</v>
      </c>
      <c r="G150" s="30">
        <f t="shared" ca="1" si="124"/>
        <v>34286</v>
      </c>
      <c r="H150" s="30">
        <f t="shared" ref="H150:H151" ca="1" si="143">IF(C150="","",H149)</f>
        <v>71428</v>
      </c>
      <c r="I150" s="31">
        <f t="shared" ca="1" si="125"/>
        <v>20500076</v>
      </c>
      <c r="J150" s="32"/>
      <c r="K150" s="33"/>
      <c r="L150" s="33"/>
      <c r="M150" s="34">
        <f t="shared" ref="M150:M154" ca="1" si="144">IF(C150="","",M149)</f>
        <v>6857146</v>
      </c>
      <c r="N150" s="35">
        <f t="shared" ca="1" si="131"/>
        <v>27357222</v>
      </c>
      <c r="Q150" s="25">
        <f t="shared" ca="1" si="133"/>
        <v>34286</v>
      </c>
      <c r="R150" s="25">
        <f t="shared" ca="1" si="134"/>
        <v>71428</v>
      </c>
    </row>
    <row r="151" spans="2:18">
      <c r="B151" s="101"/>
      <c r="C151" s="36">
        <f t="shared" ca="1" si="135"/>
        <v>134</v>
      </c>
      <c r="D151" s="37">
        <f t="shared" ca="1" si="142"/>
        <v>0.02</v>
      </c>
      <c r="E151" s="38">
        <f t="shared" ca="1" si="123"/>
        <v>105595</v>
      </c>
      <c r="F151" s="39">
        <f t="shared" ca="1" si="132"/>
        <v>105595</v>
      </c>
      <c r="G151" s="40">
        <f t="shared" ca="1" si="124"/>
        <v>34167</v>
      </c>
      <c r="H151" s="40">
        <f t="shared" ca="1" si="143"/>
        <v>71428</v>
      </c>
      <c r="I151" s="41">
        <f t="shared" ca="1" si="125"/>
        <v>20428648</v>
      </c>
      <c r="J151" s="42"/>
      <c r="K151" s="43"/>
      <c r="L151" s="43"/>
      <c r="M151" s="44">
        <f t="shared" ca="1" si="144"/>
        <v>6857146</v>
      </c>
      <c r="N151" s="45">
        <f t="shared" ca="1" si="131"/>
        <v>27285794</v>
      </c>
      <c r="Q151" s="25">
        <f t="shared" ca="1" si="133"/>
        <v>34167</v>
      </c>
      <c r="R151" s="25">
        <f t="shared" ca="1" si="134"/>
        <v>71428</v>
      </c>
    </row>
    <row r="152" spans="2:18">
      <c r="B152" s="101"/>
      <c r="C152" s="36">
        <f t="shared" ca="1" si="135"/>
        <v>135</v>
      </c>
      <c r="D152" s="37">
        <f t="shared" ca="1" si="142"/>
        <v>0.02</v>
      </c>
      <c r="E152" s="38">
        <f t="shared" ca="1" si="123"/>
        <v>105476</v>
      </c>
      <c r="F152" s="39">
        <f t="shared" ca="1" si="132"/>
        <v>105476</v>
      </c>
      <c r="G152" s="40">
        <f t="shared" ca="1" si="124"/>
        <v>34048</v>
      </c>
      <c r="H152" s="40">
        <f t="shared" ca="1" si="136"/>
        <v>71428</v>
      </c>
      <c r="I152" s="41">
        <f t="shared" ca="1" si="125"/>
        <v>20357220</v>
      </c>
      <c r="J152" s="42"/>
      <c r="K152" s="43"/>
      <c r="L152" s="43"/>
      <c r="M152" s="44">
        <f t="shared" ca="1" si="144"/>
        <v>6857146</v>
      </c>
      <c r="N152" s="45">
        <f t="shared" ca="1" si="131"/>
        <v>27214366</v>
      </c>
      <c r="Q152" s="25">
        <f t="shared" ca="1" si="133"/>
        <v>34048</v>
      </c>
      <c r="R152" s="25">
        <f t="shared" ca="1" si="134"/>
        <v>71428</v>
      </c>
    </row>
    <row r="153" spans="2:18">
      <c r="B153" s="101"/>
      <c r="C153" s="36">
        <f t="shared" ca="1" si="135"/>
        <v>136</v>
      </c>
      <c r="D153" s="37">
        <f t="shared" ca="1" si="142"/>
        <v>0.02</v>
      </c>
      <c r="E153" s="38">
        <f t="shared" ca="1" si="123"/>
        <v>105357</v>
      </c>
      <c r="F153" s="39">
        <f t="shared" ca="1" si="132"/>
        <v>105357</v>
      </c>
      <c r="G153" s="40">
        <f t="shared" ca="1" si="124"/>
        <v>33929</v>
      </c>
      <c r="H153" s="40">
        <f t="shared" ca="1" si="136"/>
        <v>71428</v>
      </c>
      <c r="I153" s="41">
        <f t="shared" ca="1" si="125"/>
        <v>20285792</v>
      </c>
      <c r="J153" s="42"/>
      <c r="K153" s="43"/>
      <c r="L153" s="43"/>
      <c r="M153" s="44">
        <f t="shared" ca="1" si="144"/>
        <v>6857146</v>
      </c>
      <c r="N153" s="45">
        <f t="shared" ca="1" si="131"/>
        <v>27142938</v>
      </c>
      <c r="Q153" s="25">
        <f t="shared" ca="1" si="133"/>
        <v>33929</v>
      </c>
      <c r="R153" s="25">
        <f t="shared" ca="1" si="134"/>
        <v>71428</v>
      </c>
    </row>
    <row r="154" spans="2:18">
      <c r="B154" s="101"/>
      <c r="C154" s="36">
        <f t="shared" ca="1" si="135"/>
        <v>137</v>
      </c>
      <c r="D154" s="37">
        <f t="shared" ca="1" si="142"/>
        <v>0.02</v>
      </c>
      <c r="E154" s="38">
        <f t="shared" ca="1" si="123"/>
        <v>105238</v>
      </c>
      <c r="F154" s="39">
        <f t="shared" ca="1" si="132"/>
        <v>105238</v>
      </c>
      <c r="G154" s="40">
        <f t="shared" ca="1" si="124"/>
        <v>33810</v>
      </c>
      <c r="H154" s="40">
        <f t="shared" ca="1" si="136"/>
        <v>71428</v>
      </c>
      <c r="I154" s="41">
        <f t="shared" ca="1" si="125"/>
        <v>20214364</v>
      </c>
      <c r="J154" s="42"/>
      <c r="K154" s="43"/>
      <c r="L154" s="43"/>
      <c r="M154" s="44">
        <f t="shared" ca="1" si="144"/>
        <v>6857146</v>
      </c>
      <c r="N154" s="45">
        <f t="shared" ca="1" si="131"/>
        <v>27071510</v>
      </c>
      <c r="Q154" s="25">
        <f t="shared" ca="1" si="133"/>
        <v>33810</v>
      </c>
      <c r="R154" s="25">
        <f t="shared" ca="1" si="134"/>
        <v>71428</v>
      </c>
    </row>
    <row r="155" spans="2:18">
      <c r="B155" s="101"/>
      <c r="C155" s="36">
        <f t="shared" ca="1" si="135"/>
        <v>138</v>
      </c>
      <c r="D155" s="37">
        <f t="shared" ca="1" si="142"/>
        <v>0.02</v>
      </c>
      <c r="E155" s="38">
        <f t="shared" ca="1" si="123"/>
        <v>316547</v>
      </c>
      <c r="F155" s="39">
        <f t="shared" ca="1" si="132"/>
        <v>105119</v>
      </c>
      <c r="G155" s="40">
        <f t="shared" ca="1" si="124"/>
        <v>33691</v>
      </c>
      <c r="H155" s="40">
        <f t="shared" ca="1" si="136"/>
        <v>71428</v>
      </c>
      <c r="I155" s="41">
        <f t="shared" ca="1" si="125"/>
        <v>20142936</v>
      </c>
      <c r="J155" s="46">
        <f t="shared" ref="J155" ca="1" si="145">IF(C155="","",K155+L155)</f>
        <v>211428</v>
      </c>
      <c r="K155" s="47">
        <f t="shared" ref="K155" ca="1" si="146">IF(C155="","",ROUND(M154*D155/2,0))</f>
        <v>68571</v>
      </c>
      <c r="L155" s="48">
        <f t="shared" ref="L155" ca="1" si="147">IF(C155="","",IF($E$8*2=C155/6,M154,L149))</f>
        <v>142857</v>
      </c>
      <c r="M155" s="44">
        <f t="shared" ref="M155" ca="1" si="148">IF(C155="","",M149-L155)</f>
        <v>6714289</v>
      </c>
      <c r="N155" s="45">
        <f t="shared" ca="1" si="131"/>
        <v>26857225</v>
      </c>
      <c r="Q155" s="25">
        <f t="shared" ca="1" si="133"/>
        <v>102262</v>
      </c>
      <c r="R155" s="25">
        <f t="shared" ca="1" si="134"/>
        <v>214285</v>
      </c>
    </row>
    <row r="156" spans="2:18">
      <c r="B156" s="101"/>
      <c r="C156" s="36">
        <f t="shared" ca="1" si="135"/>
        <v>139</v>
      </c>
      <c r="D156" s="37">
        <f t="shared" ca="1" si="142"/>
        <v>0.02</v>
      </c>
      <c r="E156" s="38">
        <f t="shared" ca="1" si="123"/>
        <v>105000</v>
      </c>
      <c r="F156" s="39">
        <f t="shared" ca="1" si="132"/>
        <v>105000</v>
      </c>
      <c r="G156" s="40">
        <f t="shared" ca="1" si="124"/>
        <v>33572</v>
      </c>
      <c r="H156" s="40">
        <f t="shared" ca="1" si="136"/>
        <v>71428</v>
      </c>
      <c r="I156" s="41">
        <f t="shared" ca="1" si="125"/>
        <v>20071508</v>
      </c>
      <c r="J156" s="42"/>
      <c r="K156" s="43"/>
      <c r="L156" s="43"/>
      <c r="M156" s="44">
        <f t="shared" ref="M156:M160" ca="1" si="149">IF(C156="","",M155)</f>
        <v>6714289</v>
      </c>
      <c r="N156" s="45">
        <f t="shared" ca="1" si="131"/>
        <v>26785797</v>
      </c>
      <c r="Q156" s="25">
        <f t="shared" ca="1" si="133"/>
        <v>33572</v>
      </c>
      <c r="R156" s="25">
        <f t="shared" ca="1" si="134"/>
        <v>71428</v>
      </c>
    </row>
    <row r="157" spans="2:18">
      <c r="B157" s="101"/>
      <c r="C157" s="36">
        <f t="shared" ca="1" si="135"/>
        <v>140</v>
      </c>
      <c r="D157" s="37">
        <f t="shared" ca="1" si="142"/>
        <v>0.02</v>
      </c>
      <c r="E157" s="38">
        <f t="shared" ca="1" si="123"/>
        <v>104881</v>
      </c>
      <c r="F157" s="39">
        <f t="shared" ca="1" si="132"/>
        <v>104881</v>
      </c>
      <c r="G157" s="40">
        <f t="shared" ca="1" si="124"/>
        <v>33453</v>
      </c>
      <c r="H157" s="40">
        <f t="shared" ca="1" si="136"/>
        <v>71428</v>
      </c>
      <c r="I157" s="41">
        <f t="shared" ca="1" si="125"/>
        <v>20000080</v>
      </c>
      <c r="J157" s="42"/>
      <c r="K157" s="43"/>
      <c r="L157" s="43"/>
      <c r="M157" s="44">
        <f t="shared" ca="1" si="149"/>
        <v>6714289</v>
      </c>
      <c r="N157" s="45">
        <f t="shared" ca="1" si="131"/>
        <v>26714369</v>
      </c>
      <c r="Q157" s="25">
        <f t="shared" ca="1" si="133"/>
        <v>33453</v>
      </c>
      <c r="R157" s="25">
        <f t="shared" ca="1" si="134"/>
        <v>71428</v>
      </c>
    </row>
    <row r="158" spans="2:18">
      <c r="B158" s="101"/>
      <c r="C158" s="36">
        <f t="shared" ca="1" si="135"/>
        <v>141</v>
      </c>
      <c r="D158" s="37">
        <f t="shared" ca="1" si="142"/>
        <v>0.02</v>
      </c>
      <c r="E158" s="38">
        <f t="shared" ca="1" si="123"/>
        <v>104761</v>
      </c>
      <c r="F158" s="39">
        <f t="shared" ca="1" si="132"/>
        <v>104761</v>
      </c>
      <c r="G158" s="40">
        <f t="shared" ca="1" si="124"/>
        <v>33333</v>
      </c>
      <c r="H158" s="40">
        <f t="shared" ca="1" si="136"/>
        <v>71428</v>
      </c>
      <c r="I158" s="41">
        <f t="shared" ca="1" si="125"/>
        <v>19928652</v>
      </c>
      <c r="J158" s="42"/>
      <c r="K158" s="43"/>
      <c r="L158" s="43"/>
      <c r="M158" s="44">
        <f t="shared" ca="1" si="149"/>
        <v>6714289</v>
      </c>
      <c r="N158" s="45">
        <f t="shared" ca="1" si="131"/>
        <v>26642941</v>
      </c>
      <c r="Q158" s="25">
        <f t="shared" ca="1" si="133"/>
        <v>33333</v>
      </c>
      <c r="R158" s="25">
        <f t="shared" ca="1" si="134"/>
        <v>71428</v>
      </c>
    </row>
    <row r="159" spans="2:18">
      <c r="B159" s="101"/>
      <c r="C159" s="36">
        <f t="shared" ca="1" si="135"/>
        <v>142</v>
      </c>
      <c r="D159" s="37">
        <f t="shared" ca="1" si="142"/>
        <v>0.02</v>
      </c>
      <c r="E159" s="38">
        <f t="shared" ca="1" si="123"/>
        <v>104642</v>
      </c>
      <c r="F159" s="39">
        <f t="shared" ca="1" si="132"/>
        <v>104642</v>
      </c>
      <c r="G159" s="40">
        <f t="shared" ca="1" si="124"/>
        <v>33214</v>
      </c>
      <c r="H159" s="40">
        <f t="shared" ca="1" si="136"/>
        <v>71428</v>
      </c>
      <c r="I159" s="41">
        <f t="shared" ca="1" si="125"/>
        <v>19857224</v>
      </c>
      <c r="J159" s="42"/>
      <c r="K159" s="43"/>
      <c r="L159" s="43"/>
      <c r="M159" s="44">
        <f t="shared" ca="1" si="149"/>
        <v>6714289</v>
      </c>
      <c r="N159" s="45">
        <f t="shared" ca="1" si="131"/>
        <v>26571513</v>
      </c>
      <c r="Q159" s="25">
        <f t="shared" ca="1" si="133"/>
        <v>33214</v>
      </c>
      <c r="R159" s="25">
        <f t="shared" ca="1" si="134"/>
        <v>71428</v>
      </c>
    </row>
    <row r="160" spans="2:18">
      <c r="B160" s="101"/>
      <c r="C160" s="36">
        <f t="shared" ca="1" si="135"/>
        <v>143</v>
      </c>
      <c r="D160" s="37">
        <f t="shared" ca="1" si="142"/>
        <v>0.02</v>
      </c>
      <c r="E160" s="38">
        <f t="shared" ca="1" si="123"/>
        <v>104523</v>
      </c>
      <c r="F160" s="39">
        <f t="shared" ca="1" si="132"/>
        <v>104523</v>
      </c>
      <c r="G160" s="40">
        <f t="shared" ca="1" si="124"/>
        <v>33095</v>
      </c>
      <c r="H160" s="40">
        <f t="shared" ca="1" si="136"/>
        <v>71428</v>
      </c>
      <c r="I160" s="41">
        <f t="shared" ca="1" si="125"/>
        <v>19785796</v>
      </c>
      <c r="J160" s="42"/>
      <c r="K160" s="43"/>
      <c r="L160" s="43"/>
      <c r="M160" s="44">
        <f t="shared" ca="1" si="149"/>
        <v>6714289</v>
      </c>
      <c r="N160" s="45">
        <f t="shared" ca="1" si="131"/>
        <v>26500085</v>
      </c>
      <c r="Q160" s="25">
        <f t="shared" ca="1" si="133"/>
        <v>33095</v>
      </c>
      <c r="R160" s="25">
        <f t="shared" ca="1" si="134"/>
        <v>71428</v>
      </c>
    </row>
    <row r="161" spans="2:18">
      <c r="B161" s="102"/>
      <c r="C161" s="49">
        <f t="shared" ca="1" si="135"/>
        <v>144</v>
      </c>
      <c r="D161" s="50">
        <f ca="1">IF(C161="","",VLOOKUP(C161/12,$H$6:$J$12,3,TRUE))</f>
        <v>0.02</v>
      </c>
      <c r="E161" s="51">
        <f t="shared" ca="1" si="123"/>
        <v>314404</v>
      </c>
      <c r="F161" s="52">
        <f t="shared" ca="1" si="132"/>
        <v>104404</v>
      </c>
      <c r="G161" s="53">
        <f t="shared" ca="1" si="124"/>
        <v>32976</v>
      </c>
      <c r="H161" s="53">
        <f t="shared" ref="H161" ca="1" si="150">IF(C161="","",IF($E$8*12=C161,I160,H160))</f>
        <v>71428</v>
      </c>
      <c r="I161" s="54">
        <f t="shared" ca="1" si="125"/>
        <v>19714368</v>
      </c>
      <c r="J161" s="52">
        <f t="shared" ref="J161" ca="1" si="151">IF(C161="","",K161+L161)</f>
        <v>210000</v>
      </c>
      <c r="K161" s="56">
        <f t="shared" ref="K161" ca="1" si="152">IF(C161="","",ROUND(M155*D161/2,0))</f>
        <v>67143</v>
      </c>
      <c r="L161" s="57">
        <f t="shared" ref="L161" ca="1" si="153">IF(C161="","",IF($E$8*2=C161/6,M160,L155))</f>
        <v>142857</v>
      </c>
      <c r="M161" s="58">
        <f t="shared" ref="M161" ca="1" si="154">IF(C161="","",M155-L161)</f>
        <v>6571432</v>
      </c>
      <c r="N161" s="59">
        <f t="shared" ca="1" si="131"/>
        <v>26285800</v>
      </c>
      <c r="Q161" s="25">
        <f t="shared" ca="1" si="133"/>
        <v>100119</v>
      </c>
      <c r="R161" s="25">
        <f t="shared" ca="1" si="134"/>
        <v>214285</v>
      </c>
    </row>
    <row r="162" spans="2:18">
      <c r="B162" s="100" t="str">
        <f ca="1">IF(C162="","",C173/12&amp;"年目")</f>
        <v>13年目</v>
      </c>
      <c r="C162" s="26">
        <f t="shared" ca="1" si="135"/>
        <v>145</v>
      </c>
      <c r="D162" s="27">
        <f t="shared" ref="D162:D172" ca="1" si="155">D163</f>
        <v>0.02</v>
      </c>
      <c r="E162" s="28">
        <f t="shared" ca="1" si="123"/>
        <v>104285</v>
      </c>
      <c r="F162" s="29">
        <f t="shared" ca="1" si="132"/>
        <v>104285</v>
      </c>
      <c r="G162" s="30">
        <f t="shared" ca="1" si="124"/>
        <v>32857</v>
      </c>
      <c r="H162" s="30">
        <f t="shared" ref="H162:H163" ca="1" si="156">IF(C162="","",H161)</f>
        <v>71428</v>
      </c>
      <c r="I162" s="31">
        <f t="shared" ca="1" si="125"/>
        <v>19642940</v>
      </c>
      <c r="J162" s="32"/>
      <c r="K162" s="33"/>
      <c r="L162" s="33"/>
      <c r="M162" s="34">
        <f t="shared" ref="M162:M166" ca="1" si="157">IF(C162="","",M161)</f>
        <v>6571432</v>
      </c>
      <c r="N162" s="35">
        <f t="shared" ca="1" si="131"/>
        <v>26214372</v>
      </c>
      <c r="Q162" s="25">
        <f t="shared" ca="1" si="133"/>
        <v>32857</v>
      </c>
      <c r="R162" s="25">
        <f t="shared" ca="1" si="134"/>
        <v>71428</v>
      </c>
    </row>
    <row r="163" spans="2:18">
      <c r="B163" s="101"/>
      <c r="C163" s="36">
        <f t="shared" ca="1" si="135"/>
        <v>146</v>
      </c>
      <c r="D163" s="37">
        <f t="shared" ca="1" si="155"/>
        <v>0.02</v>
      </c>
      <c r="E163" s="38">
        <f t="shared" ca="1" si="123"/>
        <v>104166</v>
      </c>
      <c r="F163" s="39">
        <f t="shared" ca="1" si="132"/>
        <v>104166</v>
      </c>
      <c r="G163" s="40">
        <f t="shared" ca="1" si="124"/>
        <v>32738</v>
      </c>
      <c r="H163" s="40">
        <f t="shared" ca="1" si="156"/>
        <v>71428</v>
      </c>
      <c r="I163" s="41">
        <f t="shared" ca="1" si="125"/>
        <v>19571512</v>
      </c>
      <c r="J163" s="42"/>
      <c r="K163" s="43"/>
      <c r="L163" s="43"/>
      <c r="M163" s="44">
        <f t="shared" ca="1" si="157"/>
        <v>6571432</v>
      </c>
      <c r="N163" s="45">
        <f t="shared" ca="1" si="131"/>
        <v>26142944</v>
      </c>
      <c r="Q163" s="25">
        <f t="shared" ca="1" si="133"/>
        <v>32738</v>
      </c>
      <c r="R163" s="25">
        <f t="shared" ca="1" si="134"/>
        <v>71428</v>
      </c>
    </row>
    <row r="164" spans="2:18">
      <c r="B164" s="101"/>
      <c r="C164" s="36">
        <f t="shared" ca="1" si="135"/>
        <v>147</v>
      </c>
      <c r="D164" s="37">
        <f t="shared" ca="1" si="155"/>
        <v>0.02</v>
      </c>
      <c r="E164" s="38">
        <f t="shared" ca="1" si="123"/>
        <v>104047</v>
      </c>
      <c r="F164" s="39">
        <f t="shared" ca="1" si="132"/>
        <v>104047</v>
      </c>
      <c r="G164" s="40">
        <f t="shared" ca="1" si="124"/>
        <v>32619</v>
      </c>
      <c r="H164" s="40">
        <f t="shared" ca="1" si="136"/>
        <v>71428</v>
      </c>
      <c r="I164" s="41">
        <f t="shared" ca="1" si="125"/>
        <v>19500084</v>
      </c>
      <c r="J164" s="42"/>
      <c r="K164" s="43"/>
      <c r="L164" s="43"/>
      <c r="M164" s="44">
        <f t="shared" ca="1" si="157"/>
        <v>6571432</v>
      </c>
      <c r="N164" s="45">
        <f t="shared" ca="1" si="131"/>
        <v>26071516</v>
      </c>
      <c r="Q164" s="25">
        <f t="shared" ca="1" si="133"/>
        <v>32619</v>
      </c>
      <c r="R164" s="25">
        <f t="shared" ca="1" si="134"/>
        <v>71428</v>
      </c>
    </row>
    <row r="165" spans="2:18">
      <c r="B165" s="101"/>
      <c r="C165" s="36">
        <f t="shared" ca="1" si="135"/>
        <v>148</v>
      </c>
      <c r="D165" s="37">
        <f t="shared" ca="1" si="155"/>
        <v>0.02</v>
      </c>
      <c r="E165" s="38">
        <f t="shared" ca="1" si="123"/>
        <v>103928</v>
      </c>
      <c r="F165" s="39">
        <f t="shared" ca="1" si="132"/>
        <v>103928</v>
      </c>
      <c r="G165" s="40">
        <f t="shared" ca="1" si="124"/>
        <v>32500</v>
      </c>
      <c r="H165" s="40">
        <f t="shared" ca="1" si="136"/>
        <v>71428</v>
      </c>
      <c r="I165" s="41">
        <f t="shared" ca="1" si="125"/>
        <v>19428656</v>
      </c>
      <c r="J165" s="42"/>
      <c r="K165" s="43"/>
      <c r="L165" s="43"/>
      <c r="M165" s="44">
        <f t="shared" ca="1" si="157"/>
        <v>6571432</v>
      </c>
      <c r="N165" s="45">
        <f t="shared" ca="1" si="131"/>
        <v>26000088</v>
      </c>
      <c r="Q165" s="25">
        <f t="shared" ca="1" si="133"/>
        <v>32500</v>
      </c>
      <c r="R165" s="25">
        <f t="shared" ca="1" si="134"/>
        <v>71428</v>
      </c>
    </row>
    <row r="166" spans="2:18">
      <c r="B166" s="101"/>
      <c r="C166" s="36">
        <f t="shared" ca="1" si="135"/>
        <v>149</v>
      </c>
      <c r="D166" s="37">
        <f t="shared" ca="1" si="155"/>
        <v>0.02</v>
      </c>
      <c r="E166" s="38">
        <f t="shared" ca="1" si="123"/>
        <v>103809</v>
      </c>
      <c r="F166" s="39">
        <f t="shared" ca="1" si="132"/>
        <v>103809</v>
      </c>
      <c r="G166" s="40">
        <f t="shared" ca="1" si="124"/>
        <v>32381</v>
      </c>
      <c r="H166" s="40">
        <f t="shared" ca="1" si="136"/>
        <v>71428</v>
      </c>
      <c r="I166" s="41">
        <f t="shared" ca="1" si="125"/>
        <v>19357228</v>
      </c>
      <c r="J166" s="42"/>
      <c r="K166" s="43"/>
      <c r="L166" s="43"/>
      <c r="M166" s="44">
        <f t="shared" ca="1" si="157"/>
        <v>6571432</v>
      </c>
      <c r="N166" s="45">
        <f t="shared" ca="1" si="131"/>
        <v>25928660</v>
      </c>
      <c r="Q166" s="25">
        <f t="shared" ca="1" si="133"/>
        <v>32381</v>
      </c>
      <c r="R166" s="25">
        <f t="shared" ca="1" si="134"/>
        <v>71428</v>
      </c>
    </row>
    <row r="167" spans="2:18">
      <c r="B167" s="101"/>
      <c r="C167" s="36">
        <f t="shared" ca="1" si="135"/>
        <v>150</v>
      </c>
      <c r="D167" s="37">
        <f t="shared" ca="1" si="155"/>
        <v>0.02</v>
      </c>
      <c r="E167" s="38">
        <f t="shared" ca="1" si="123"/>
        <v>312261</v>
      </c>
      <c r="F167" s="39">
        <f t="shared" ca="1" si="132"/>
        <v>103690</v>
      </c>
      <c r="G167" s="40">
        <f t="shared" ca="1" si="124"/>
        <v>32262</v>
      </c>
      <c r="H167" s="40">
        <f t="shared" ca="1" si="136"/>
        <v>71428</v>
      </c>
      <c r="I167" s="41">
        <f t="shared" ca="1" si="125"/>
        <v>19285800</v>
      </c>
      <c r="J167" s="46">
        <f t="shared" ref="J167" ca="1" si="158">IF(C167="","",K167+L167)</f>
        <v>208571</v>
      </c>
      <c r="K167" s="47">
        <f t="shared" ref="K167" ca="1" si="159">IF(C167="","",ROUND(M166*D167/2,0))</f>
        <v>65714</v>
      </c>
      <c r="L167" s="48">
        <f t="shared" ref="L167" ca="1" si="160">IF(C167="","",IF($E$8*2=C167/6,M166,L161))</f>
        <v>142857</v>
      </c>
      <c r="M167" s="44">
        <f t="shared" ref="M167" ca="1" si="161">IF(C167="","",M161-L167)</f>
        <v>6428575</v>
      </c>
      <c r="N167" s="45">
        <f t="shared" ca="1" si="131"/>
        <v>25714375</v>
      </c>
      <c r="Q167" s="25">
        <f t="shared" ca="1" si="133"/>
        <v>97976</v>
      </c>
      <c r="R167" s="25">
        <f t="shared" ca="1" si="134"/>
        <v>214285</v>
      </c>
    </row>
    <row r="168" spans="2:18">
      <c r="B168" s="101"/>
      <c r="C168" s="36">
        <f t="shared" ca="1" si="135"/>
        <v>151</v>
      </c>
      <c r="D168" s="37">
        <f t="shared" ca="1" si="155"/>
        <v>0.02</v>
      </c>
      <c r="E168" s="38">
        <f t="shared" ca="1" si="123"/>
        <v>103571</v>
      </c>
      <c r="F168" s="39">
        <f t="shared" ca="1" si="132"/>
        <v>103571</v>
      </c>
      <c r="G168" s="40">
        <f t="shared" ca="1" si="124"/>
        <v>32143</v>
      </c>
      <c r="H168" s="40">
        <f t="shared" ca="1" si="136"/>
        <v>71428</v>
      </c>
      <c r="I168" s="41">
        <f t="shared" ca="1" si="125"/>
        <v>19214372</v>
      </c>
      <c r="J168" s="42"/>
      <c r="K168" s="43"/>
      <c r="L168" s="43"/>
      <c r="M168" s="44">
        <f t="shared" ref="M168:M172" ca="1" si="162">IF(C168="","",M167)</f>
        <v>6428575</v>
      </c>
      <c r="N168" s="45">
        <f t="shared" ca="1" si="131"/>
        <v>25642947</v>
      </c>
      <c r="Q168" s="25">
        <f t="shared" ca="1" si="133"/>
        <v>32143</v>
      </c>
      <c r="R168" s="25">
        <f t="shared" ca="1" si="134"/>
        <v>71428</v>
      </c>
    </row>
    <row r="169" spans="2:18">
      <c r="B169" s="101"/>
      <c r="C169" s="36">
        <f t="shared" ca="1" si="135"/>
        <v>152</v>
      </c>
      <c r="D169" s="37">
        <f t="shared" ca="1" si="155"/>
        <v>0.02</v>
      </c>
      <c r="E169" s="38">
        <f t="shared" ca="1" si="123"/>
        <v>103452</v>
      </c>
      <c r="F169" s="39">
        <f t="shared" ca="1" si="132"/>
        <v>103452</v>
      </c>
      <c r="G169" s="40">
        <f t="shared" ca="1" si="124"/>
        <v>32024</v>
      </c>
      <c r="H169" s="40">
        <f t="shared" ca="1" si="136"/>
        <v>71428</v>
      </c>
      <c r="I169" s="41">
        <f t="shared" ca="1" si="125"/>
        <v>19142944</v>
      </c>
      <c r="J169" s="42"/>
      <c r="K169" s="43"/>
      <c r="L169" s="43"/>
      <c r="M169" s="44">
        <f t="shared" ca="1" si="162"/>
        <v>6428575</v>
      </c>
      <c r="N169" s="45">
        <f t="shared" ca="1" si="131"/>
        <v>25571519</v>
      </c>
      <c r="Q169" s="25">
        <f t="shared" ca="1" si="133"/>
        <v>32024</v>
      </c>
      <c r="R169" s="25">
        <f t="shared" ca="1" si="134"/>
        <v>71428</v>
      </c>
    </row>
    <row r="170" spans="2:18">
      <c r="B170" s="101"/>
      <c r="C170" s="36">
        <f t="shared" ca="1" si="135"/>
        <v>153</v>
      </c>
      <c r="D170" s="37">
        <f t="shared" ca="1" si="155"/>
        <v>0.02</v>
      </c>
      <c r="E170" s="38">
        <f t="shared" ca="1" si="123"/>
        <v>103333</v>
      </c>
      <c r="F170" s="39">
        <f t="shared" ca="1" si="132"/>
        <v>103333</v>
      </c>
      <c r="G170" s="40">
        <f t="shared" ca="1" si="124"/>
        <v>31905</v>
      </c>
      <c r="H170" s="40">
        <f t="shared" ca="1" si="136"/>
        <v>71428</v>
      </c>
      <c r="I170" s="41">
        <f t="shared" ca="1" si="125"/>
        <v>19071516</v>
      </c>
      <c r="J170" s="42"/>
      <c r="K170" s="43"/>
      <c r="L170" s="43"/>
      <c r="M170" s="44">
        <f t="shared" ca="1" si="162"/>
        <v>6428575</v>
      </c>
      <c r="N170" s="45">
        <f t="shared" ca="1" si="131"/>
        <v>25500091</v>
      </c>
      <c r="Q170" s="25">
        <f t="shared" ca="1" si="133"/>
        <v>31905</v>
      </c>
      <c r="R170" s="25">
        <f t="shared" ca="1" si="134"/>
        <v>71428</v>
      </c>
    </row>
    <row r="171" spans="2:18">
      <c r="B171" s="101"/>
      <c r="C171" s="36">
        <f t="shared" ca="1" si="135"/>
        <v>154</v>
      </c>
      <c r="D171" s="37">
        <f t="shared" ca="1" si="155"/>
        <v>0.02</v>
      </c>
      <c r="E171" s="38">
        <f t="shared" ca="1" si="123"/>
        <v>103214</v>
      </c>
      <c r="F171" s="39">
        <f t="shared" ca="1" si="132"/>
        <v>103214</v>
      </c>
      <c r="G171" s="40">
        <f t="shared" ca="1" si="124"/>
        <v>31786</v>
      </c>
      <c r="H171" s="40">
        <f t="shared" ca="1" si="136"/>
        <v>71428</v>
      </c>
      <c r="I171" s="41">
        <f t="shared" ca="1" si="125"/>
        <v>19000088</v>
      </c>
      <c r="J171" s="42"/>
      <c r="K171" s="43"/>
      <c r="L171" s="43"/>
      <c r="M171" s="44">
        <f t="shared" ca="1" si="162"/>
        <v>6428575</v>
      </c>
      <c r="N171" s="45">
        <f t="shared" ca="1" si="131"/>
        <v>25428663</v>
      </c>
      <c r="Q171" s="25">
        <f t="shared" ca="1" si="133"/>
        <v>31786</v>
      </c>
      <c r="R171" s="25">
        <f t="shared" ca="1" si="134"/>
        <v>71428</v>
      </c>
    </row>
    <row r="172" spans="2:18">
      <c r="B172" s="101"/>
      <c r="C172" s="36">
        <f t="shared" ca="1" si="135"/>
        <v>155</v>
      </c>
      <c r="D172" s="37">
        <f t="shared" ca="1" si="155"/>
        <v>0.02</v>
      </c>
      <c r="E172" s="38">
        <f t="shared" ca="1" si="123"/>
        <v>103095</v>
      </c>
      <c r="F172" s="39">
        <f t="shared" ca="1" si="132"/>
        <v>103095</v>
      </c>
      <c r="G172" s="40">
        <f t="shared" ca="1" si="124"/>
        <v>31667</v>
      </c>
      <c r="H172" s="40">
        <f t="shared" ca="1" si="136"/>
        <v>71428</v>
      </c>
      <c r="I172" s="41">
        <f t="shared" ca="1" si="125"/>
        <v>18928660</v>
      </c>
      <c r="J172" s="42"/>
      <c r="K172" s="43"/>
      <c r="L172" s="43"/>
      <c r="M172" s="44">
        <f t="shared" ca="1" si="162"/>
        <v>6428575</v>
      </c>
      <c r="N172" s="45">
        <f t="shared" ca="1" si="131"/>
        <v>25357235</v>
      </c>
      <c r="Q172" s="25">
        <f t="shared" ca="1" si="133"/>
        <v>31667</v>
      </c>
      <c r="R172" s="25">
        <f t="shared" ca="1" si="134"/>
        <v>71428</v>
      </c>
    </row>
    <row r="173" spans="2:18">
      <c r="B173" s="102"/>
      <c r="C173" s="49">
        <f t="shared" ca="1" si="135"/>
        <v>156</v>
      </c>
      <c r="D173" s="50">
        <f ca="1">IF(C173="","",VLOOKUP(C173/12,$H$6:$J$12,3,TRUE))</f>
        <v>0.02</v>
      </c>
      <c r="E173" s="51">
        <f t="shared" ca="1" si="123"/>
        <v>310119</v>
      </c>
      <c r="F173" s="52">
        <f t="shared" ca="1" si="132"/>
        <v>102976</v>
      </c>
      <c r="G173" s="53">
        <f t="shared" ca="1" si="124"/>
        <v>31548</v>
      </c>
      <c r="H173" s="53">
        <f t="shared" ref="H173" ca="1" si="163">IF(C173="","",IF($E$8*12=C173,I172,H172))</f>
        <v>71428</v>
      </c>
      <c r="I173" s="54">
        <f t="shared" ca="1" si="125"/>
        <v>18857232</v>
      </c>
      <c r="J173" s="52">
        <f t="shared" ref="J173" ca="1" si="164">IF(C173="","",K173+L173)</f>
        <v>207143</v>
      </c>
      <c r="K173" s="56">
        <f t="shared" ref="K173" ca="1" si="165">IF(C173="","",ROUND(M167*D173/2,0))</f>
        <v>64286</v>
      </c>
      <c r="L173" s="57">
        <f t="shared" ref="L173" ca="1" si="166">IF(C173="","",IF($E$8*2=C173/6,M172,L167))</f>
        <v>142857</v>
      </c>
      <c r="M173" s="58">
        <f t="shared" ref="M173" ca="1" si="167">IF(C173="","",M167-L173)</f>
        <v>6285718</v>
      </c>
      <c r="N173" s="59">
        <f t="shared" ca="1" si="131"/>
        <v>25142950</v>
      </c>
      <c r="Q173" s="25">
        <f t="shared" ca="1" si="133"/>
        <v>95834</v>
      </c>
      <c r="R173" s="25">
        <f t="shared" ca="1" si="134"/>
        <v>214285</v>
      </c>
    </row>
    <row r="174" spans="2:18">
      <c r="B174" s="100" t="str">
        <f ca="1">IF(C174="","",C185/12&amp;"年目")</f>
        <v>14年目</v>
      </c>
      <c r="C174" s="26">
        <f t="shared" ca="1" si="135"/>
        <v>157</v>
      </c>
      <c r="D174" s="27">
        <f t="shared" ref="D174:D184" ca="1" si="168">D175</f>
        <v>0.02</v>
      </c>
      <c r="E174" s="28">
        <f t="shared" ca="1" si="123"/>
        <v>102857</v>
      </c>
      <c r="F174" s="29">
        <f t="shared" ca="1" si="132"/>
        <v>102857</v>
      </c>
      <c r="G174" s="30">
        <f t="shared" ca="1" si="124"/>
        <v>31429</v>
      </c>
      <c r="H174" s="30">
        <f t="shared" ref="H174:H175" ca="1" si="169">IF(C174="","",H173)</f>
        <v>71428</v>
      </c>
      <c r="I174" s="31">
        <f t="shared" ca="1" si="125"/>
        <v>18785804</v>
      </c>
      <c r="J174" s="32"/>
      <c r="K174" s="33"/>
      <c r="L174" s="33"/>
      <c r="M174" s="34">
        <f t="shared" ref="M174:M178" ca="1" si="170">IF(C174="","",M173)</f>
        <v>6285718</v>
      </c>
      <c r="N174" s="35">
        <f t="shared" ca="1" si="131"/>
        <v>25071522</v>
      </c>
      <c r="Q174" s="25">
        <f t="shared" ca="1" si="133"/>
        <v>31429</v>
      </c>
      <c r="R174" s="25">
        <f t="shared" ca="1" si="134"/>
        <v>71428</v>
      </c>
    </row>
    <row r="175" spans="2:18">
      <c r="B175" s="101"/>
      <c r="C175" s="36">
        <f t="shared" ca="1" si="135"/>
        <v>158</v>
      </c>
      <c r="D175" s="37">
        <f t="shared" ca="1" si="168"/>
        <v>0.02</v>
      </c>
      <c r="E175" s="38">
        <f t="shared" ca="1" si="123"/>
        <v>102738</v>
      </c>
      <c r="F175" s="39">
        <f t="shared" ca="1" si="132"/>
        <v>102738</v>
      </c>
      <c r="G175" s="40">
        <f t="shared" ca="1" si="124"/>
        <v>31310</v>
      </c>
      <c r="H175" s="40">
        <f t="shared" ca="1" si="169"/>
        <v>71428</v>
      </c>
      <c r="I175" s="41">
        <f t="shared" ca="1" si="125"/>
        <v>18714376</v>
      </c>
      <c r="J175" s="42"/>
      <c r="K175" s="43"/>
      <c r="L175" s="43"/>
      <c r="M175" s="44">
        <f t="shared" ca="1" si="170"/>
        <v>6285718</v>
      </c>
      <c r="N175" s="45">
        <f t="shared" ca="1" si="131"/>
        <v>25000094</v>
      </c>
      <c r="Q175" s="25">
        <f t="shared" ca="1" si="133"/>
        <v>31310</v>
      </c>
      <c r="R175" s="25">
        <f t="shared" ca="1" si="134"/>
        <v>71428</v>
      </c>
    </row>
    <row r="176" spans="2:18">
      <c r="B176" s="101"/>
      <c r="C176" s="36">
        <f t="shared" ca="1" si="135"/>
        <v>159</v>
      </c>
      <c r="D176" s="37">
        <f t="shared" ca="1" si="168"/>
        <v>0.02</v>
      </c>
      <c r="E176" s="38">
        <f t="shared" ca="1" si="123"/>
        <v>102619</v>
      </c>
      <c r="F176" s="39">
        <f t="shared" ca="1" si="132"/>
        <v>102619</v>
      </c>
      <c r="G176" s="40">
        <f t="shared" ca="1" si="124"/>
        <v>31191</v>
      </c>
      <c r="H176" s="40">
        <f t="shared" ca="1" si="136"/>
        <v>71428</v>
      </c>
      <c r="I176" s="41">
        <f t="shared" ca="1" si="125"/>
        <v>18642948</v>
      </c>
      <c r="J176" s="42"/>
      <c r="K176" s="43"/>
      <c r="L176" s="43"/>
      <c r="M176" s="44">
        <f t="shared" ca="1" si="170"/>
        <v>6285718</v>
      </c>
      <c r="N176" s="45">
        <f t="shared" ca="1" si="131"/>
        <v>24928666</v>
      </c>
      <c r="Q176" s="25">
        <f t="shared" ca="1" si="133"/>
        <v>31191</v>
      </c>
      <c r="R176" s="25">
        <f t="shared" ca="1" si="134"/>
        <v>71428</v>
      </c>
    </row>
    <row r="177" spans="2:18">
      <c r="B177" s="101"/>
      <c r="C177" s="36">
        <f t="shared" ca="1" si="135"/>
        <v>160</v>
      </c>
      <c r="D177" s="37">
        <f t="shared" ca="1" si="168"/>
        <v>0.02</v>
      </c>
      <c r="E177" s="38">
        <f t="shared" ca="1" si="123"/>
        <v>102500</v>
      </c>
      <c r="F177" s="39">
        <f t="shared" ca="1" si="132"/>
        <v>102500</v>
      </c>
      <c r="G177" s="40">
        <f t="shared" ca="1" si="124"/>
        <v>31072</v>
      </c>
      <c r="H177" s="40">
        <f t="shared" ca="1" si="136"/>
        <v>71428</v>
      </c>
      <c r="I177" s="41">
        <f t="shared" ca="1" si="125"/>
        <v>18571520</v>
      </c>
      <c r="J177" s="42"/>
      <c r="K177" s="43"/>
      <c r="L177" s="43"/>
      <c r="M177" s="44">
        <f t="shared" ca="1" si="170"/>
        <v>6285718</v>
      </c>
      <c r="N177" s="45">
        <f t="shared" ca="1" si="131"/>
        <v>24857238</v>
      </c>
      <c r="Q177" s="25">
        <f t="shared" ca="1" si="133"/>
        <v>31072</v>
      </c>
      <c r="R177" s="25">
        <f t="shared" ca="1" si="134"/>
        <v>71428</v>
      </c>
    </row>
    <row r="178" spans="2:18">
      <c r="B178" s="101"/>
      <c r="C178" s="36">
        <f t="shared" ca="1" si="135"/>
        <v>161</v>
      </c>
      <c r="D178" s="37">
        <f t="shared" ca="1" si="168"/>
        <v>0.02</v>
      </c>
      <c r="E178" s="38">
        <f t="shared" ca="1" si="123"/>
        <v>102381</v>
      </c>
      <c r="F178" s="39">
        <f t="shared" ca="1" si="132"/>
        <v>102381</v>
      </c>
      <c r="G178" s="40">
        <f t="shared" ca="1" si="124"/>
        <v>30953</v>
      </c>
      <c r="H178" s="40">
        <f t="shared" ca="1" si="136"/>
        <v>71428</v>
      </c>
      <c r="I178" s="41">
        <f t="shared" ca="1" si="125"/>
        <v>18500092</v>
      </c>
      <c r="J178" s="42"/>
      <c r="K178" s="43"/>
      <c r="L178" s="43"/>
      <c r="M178" s="44">
        <f t="shared" ca="1" si="170"/>
        <v>6285718</v>
      </c>
      <c r="N178" s="45">
        <f t="shared" ca="1" si="131"/>
        <v>24785810</v>
      </c>
      <c r="Q178" s="25">
        <f t="shared" ca="1" si="133"/>
        <v>30953</v>
      </c>
      <c r="R178" s="25">
        <f t="shared" ca="1" si="134"/>
        <v>71428</v>
      </c>
    </row>
    <row r="179" spans="2:18">
      <c r="B179" s="101"/>
      <c r="C179" s="36">
        <f t="shared" ca="1" si="135"/>
        <v>162</v>
      </c>
      <c r="D179" s="37">
        <f t="shared" ca="1" si="168"/>
        <v>0.02</v>
      </c>
      <c r="E179" s="38">
        <f t="shared" ca="1" si="123"/>
        <v>307975</v>
      </c>
      <c r="F179" s="39">
        <f t="shared" ca="1" si="132"/>
        <v>102261</v>
      </c>
      <c r="G179" s="40">
        <f t="shared" ca="1" si="124"/>
        <v>30833</v>
      </c>
      <c r="H179" s="40">
        <f t="shared" ca="1" si="136"/>
        <v>71428</v>
      </c>
      <c r="I179" s="41">
        <f t="shared" ca="1" si="125"/>
        <v>18428664</v>
      </c>
      <c r="J179" s="46">
        <f t="shared" ref="J179" ca="1" si="171">IF(C179="","",K179+L179)</f>
        <v>205714</v>
      </c>
      <c r="K179" s="47">
        <f t="shared" ref="K179" ca="1" si="172">IF(C179="","",ROUND(M178*D179/2,0))</f>
        <v>62857</v>
      </c>
      <c r="L179" s="48">
        <f t="shared" ref="L179" ca="1" si="173">IF(C179="","",IF($E$8*2=C179/6,M178,L173))</f>
        <v>142857</v>
      </c>
      <c r="M179" s="44">
        <f t="shared" ref="M179" ca="1" si="174">IF(C179="","",M173-L179)</f>
        <v>6142861</v>
      </c>
      <c r="N179" s="45">
        <f t="shared" ca="1" si="131"/>
        <v>24571525</v>
      </c>
      <c r="Q179" s="25">
        <f t="shared" ca="1" si="133"/>
        <v>93690</v>
      </c>
      <c r="R179" s="25">
        <f t="shared" ca="1" si="134"/>
        <v>214285</v>
      </c>
    </row>
    <row r="180" spans="2:18">
      <c r="B180" s="101"/>
      <c r="C180" s="36">
        <f t="shared" ca="1" si="135"/>
        <v>163</v>
      </c>
      <c r="D180" s="37">
        <f t="shared" ca="1" si="168"/>
        <v>0.02</v>
      </c>
      <c r="E180" s="38">
        <f t="shared" ca="1" si="123"/>
        <v>102142</v>
      </c>
      <c r="F180" s="39">
        <f t="shared" ca="1" si="132"/>
        <v>102142</v>
      </c>
      <c r="G180" s="40">
        <f t="shared" ca="1" si="124"/>
        <v>30714</v>
      </c>
      <c r="H180" s="40">
        <f t="shared" ca="1" si="136"/>
        <v>71428</v>
      </c>
      <c r="I180" s="41">
        <f t="shared" ca="1" si="125"/>
        <v>18357236</v>
      </c>
      <c r="J180" s="42"/>
      <c r="K180" s="43"/>
      <c r="L180" s="43"/>
      <c r="M180" s="44">
        <f t="shared" ref="M180:M184" ca="1" si="175">IF(C180="","",M179)</f>
        <v>6142861</v>
      </c>
      <c r="N180" s="45">
        <f t="shared" ca="1" si="131"/>
        <v>24500097</v>
      </c>
      <c r="Q180" s="25">
        <f t="shared" ca="1" si="133"/>
        <v>30714</v>
      </c>
      <c r="R180" s="25">
        <f t="shared" ca="1" si="134"/>
        <v>71428</v>
      </c>
    </row>
    <row r="181" spans="2:18">
      <c r="B181" s="101"/>
      <c r="C181" s="36">
        <f t="shared" ca="1" si="135"/>
        <v>164</v>
      </c>
      <c r="D181" s="37">
        <f t="shared" ca="1" si="168"/>
        <v>0.02</v>
      </c>
      <c r="E181" s="38">
        <f t="shared" ca="1" si="123"/>
        <v>102023</v>
      </c>
      <c r="F181" s="39">
        <f t="shared" ca="1" si="132"/>
        <v>102023</v>
      </c>
      <c r="G181" s="40">
        <f t="shared" ca="1" si="124"/>
        <v>30595</v>
      </c>
      <c r="H181" s="40">
        <f t="shared" ca="1" si="136"/>
        <v>71428</v>
      </c>
      <c r="I181" s="41">
        <f t="shared" ca="1" si="125"/>
        <v>18285808</v>
      </c>
      <c r="J181" s="42"/>
      <c r="K181" s="43"/>
      <c r="L181" s="43"/>
      <c r="M181" s="44">
        <f t="shared" ca="1" si="175"/>
        <v>6142861</v>
      </c>
      <c r="N181" s="45">
        <f t="shared" ca="1" si="131"/>
        <v>24428669</v>
      </c>
      <c r="Q181" s="25">
        <f t="shared" ca="1" si="133"/>
        <v>30595</v>
      </c>
      <c r="R181" s="25">
        <f t="shared" ca="1" si="134"/>
        <v>71428</v>
      </c>
    </row>
    <row r="182" spans="2:18">
      <c r="B182" s="101"/>
      <c r="C182" s="36">
        <f t="shared" ca="1" si="135"/>
        <v>165</v>
      </c>
      <c r="D182" s="37">
        <f t="shared" ca="1" si="168"/>
        <v>0.02</v>
      </c>
      <c r="E182" s="38">
        <f t="shared" ca="1" si="123"/>
        <v>101904</v>
      </c>
      <c r="F182" s="39">
        <f t="shared" ca="1" si="132"/>
        <v>101904</v>
      </c>
      <c r="G182" s="40">
        <f t="shared" ca="1" si="124"/>
        <v>30476</v>
      </c>
      <c r="H182" s="40">
        <f t="shared" ca="1" si="136"/>
        <v>71428</v>
      </c>
      <c r="I182" s="41">
        <f t="shared" ca="1" si="125"/>
        <v>18214380</v>
      </c>
      <c r="J182" s="42"/>
      <c r="K182" s="43"/>
      <c r="L182" s="43"/>
      <c r="M182" s="44">
        <f t="shared" ca="1" si="175"/>
        <v>6142861</v>
      </c>
      <c r="N182" s="45">
        <f t="shared" ca="1" si="131"/>
        <v>24357241</v>
      </c>
      <c r="Q182" s="25">
        <f t="shared" ca="1" si="133"/>
        <v>30476</v>
      </c>
      <c r="R182" s="25">
        <f t="shared" ca="1" si="134"/>
        <v>71428</v>
      </c>
    </row>
    <row r="183" spans="2:18">
      <c r="B183" s="101"/>
      <c r="C183" s="36">
        <f t="shared" ca="1" si="135"/>
        <v>166</v>
      </c>
      <c r="D183" s="37">
        <f t="shared" ca="1" si="168"/>
        <v>0.02</v>
      </c>
      <c r="E183" s="38">
        <f t="shared" ca="1" si="123"/>
        <v>101785</v>
      </c>
      <c r="F183" s="39">
        <f t="shared" ca="1" si="132"/>
        <v>101785</v>
      </c>
      <c r="G183" s="40">
        <f t="shared" ca="1" si="124"/>
        <v>30357</v>
      </c>
      <c r="H183" s="40">
        <f t="shared" ca="1" si="136"/>
        <v>71428</v>
      </c>
      <c r="I183" s="41">
        <f t="shared" ca="1" si="125"/>
        <v>18142952</v>
      </c>
      <c r="J183" s="42"/>
      <c r="K183" s="43"/>
      <c r="L183" s="43"/>
      <c r="M183" s="44">
        <f t="shared" ca="1" si="175"/>
        <v>6142861</v>
      </c>
      <c r="N183" s="45">
        <f t="shared" ca="1" si="131"/>
        <v>24285813</v>
      </c>
      <c r="Q183" s="25">
        <f t="shared" ca="1" si="133"/>
        <v>30357</v>
      </c>
      <c r="R183" s="25">
        <f t="shared" ca="1" si="134"/>
        <v>71428</v>
      </c>
    </row>
    <row r="184" spans="2:18">
      <c r="B184" s="101"/>
      <c r="C184" s="36">
        <f t="shared" ca="1" si="135"/>
        <v>167</v>
      </c>
      <c r="D184" s="37">
        <f t="shared" ca="1" si="168"/>
        <v>0.02</v>
      </c>
      <c r="E184" s="38">
        <f t="shared" ca="1" si="123"/>
        <v>101666</v>
      </c>
      <c r="F184" s="39">
        <f t="shared" ca="1" si="132"/>
        <v>101666</v>
      </c>
      <c r="G184" s="40">
        <f t="shared" ca="1" si="124"/>
        <v>30238</v>
      </c>
      <c r="H184" s="40">
        <f t="shared" ca="1" si="136"/>
        <v>71428</v>
      </c>
      <c r="I184" s="41">
        <f t="shared" ca="1" si="125"/>
        <v>18071524</v>
      </c>
      <c r="J184" s="42"/>
      <c r="K184" s="43"/>
      <c r="L184" s="43"/>
      <c r="M184" s="44">
        <f t="shared" ca="1" si="175"/>
        <v>6142861</v>
      </c>
      <c r="N184" s="45">
        <f t="shared" ca="1" si="131"/>
        <v>24214385</v>
      </c>
      <c r="Q184" s="25">
        <f t="shared" ca="1" si="133"/>
        <v>30238</v>
      </c>
      <c r="R184" s="25">
        <f t="shared" ca="1" si="134"/>
        <v>71428</v>
      </c>
    </row>
    <row r="185" spans="2:18">
      <c r="B185" s="102"/>
      <c r="C185" s="49">
        <f t="shared" ca="1" si="135"/>
        <v>168</v>
      </c>
      <c r="D185" s="50">
        <f ca="1">IF(C185="","",VLOOKUP(C185/12,$H$6:$J$12,3,TRUE))</f>
        <v>0.02</v>
      </c>
      <c r="E185" s="51">
        <f t="shared" ca="1" si="123"/>
        <v>305833</v>
      </c>
      <c r="F185" s="52">
        <f t="shared" ca="1" si="132"/>
        <v>101547</v>
      </c>
      <c r="G185" s="53">
        <f t="shared" ca="1" si="124"/>
        <v>30119</v>
      </c>
      <c r="H185" s="53">
        <f t="shared" ref="H185" ca="1" si="176">IF(C185="","",IF($E$8*12=C185,I184,H184))</f>
        <v>71428</v>
      </c>
      <c r="I185" s="54">
        <f t="shared" ca="1" si="125"/>
        <v>18000096</v>
      </c>
      <c r="J185" s="52">
        <f t="shared" ref="J185" ca="1" si="177">IF(C185="","",K185+L185)</f>
        <v>204286</v>
      </c>
      <c r="K185" s="56">
        <f t="shared" ref="K185" ca="1" si="178">IF(C185="","",ROUND(M179*D185/2,0))</f>
        <v>61429</v>
      </c>
      <c r="L185" s="57">
        <f t="shared" ref="L185" ca="1" si="179">IF(C185="","",IF($E$8*2=C185/6,M184,L179))</f>
        <v>142857</v>
      </c>
      <c r="M185" s="58">
        <f t="shared" ref="M185" ca="1" si="180">IF(C185="","",M179-L185)</f>
        <v>6000004</v>
      </c>
      <c r="N185" s="59">
        <f t="shared" ca="1" si="131"/>
        <v>24000100</v>
      </c>
      <c r="Q185" s="25">
        <f t="shared" ca="1" si="133"/>
        <v>91548</v>
      </c>
      <c r="R185" s="25">
        <f t="shared" ca="1" si="134"/>
        <v>214285</v>
      </c>
    </row>
    <row r="186" spans="2:18">
      <c r="B186" s="100" t="str">
        <f ca="1">IF(C186="","",C197/12&amp;"年目")</f>
        <v>15年目</v>
      </c>
      <c r="C186" s="26">
        <f t="shared" ca="1" si="135"/>
        <v>169</v>
      </c>
      <c r="D186" s="27">
        <f t="shared" ref="D186:D196" ca="1" si="181">D187</f>
        <v>0.02</v>
      </c>
      <c r="E186" s="28">
        <f t="shared" ca="1" si="123"/>
        <v>101428</v>
      </c>
      <c r="F186" s="29">
        <f t="shared" ca="1" si="132"/>
        <v>101428</v>
      </c>
      <c r="G186" s="30">
        <f t="shared" ca="1" si="124"/>
        <v>30000</v>
      </c>
      <c r="H186" s="30">
        <f t="shared" ref="H186:H187" ca="1" si="182">IF(C186="","",H185)</f>
        <v>71428</v>
      </c>
      <c r="I186" s="31">
        <f t="shared" ca="1" si="125"/>
        <v>17928668</v>
      </c>
      <c r="J186" s="32"/>
      <c r="K186" s="33"/>
      <c r="L186" s="33"/>
      <c r="M186" s="34">
        <f t="shared" ref="M186:M190" ca="1" si="183">IF(C186="","",M185)</f>
        <v>6000004</v>
      </c>
      <c r="N186" s="35">
        <f t="shared" ca="1" si="131"/>
        <v>23928672</v>
      </c>
      <c r="Q186" s="25">
        <f t="shared" ca="1" si="133"/>
        <v>30000</v>
      </c>
      <c r="R186" s="25">
        <f t="shared" ca="1" si="134"/>
        <v>71428</v>
      </c>
    </row>
    <row r="187" spans="2:18">
      <c r="B187" s="101"/>
      <c r="C187" s="36">
        <f t="shared" ca="1" si="135"/>
        <v>170</v>
      </c>
      <c r="D187" s="37">
        <f t="shared" ca="1" si="181"/>
        <v>0.02</v>
      </c>
      <c r="E187" s="38">
        <f t="shared" ca="1" si="123"/>
        <v>101309</v>
      </c>
      <c r="F187" s="39">
        <f t="shared" ca="1" si="132"/>
        <v>101309</v>
      </c>
      <c r="G187" s="40">
        <f t="shared" ca="1" si="124"/>
        <v>29881</v>
      </c>
      <c r="H187" s="40">
        <f t="shared" ca="1" si="182"/>
        <v>71428</v>
      </c>
      <c r="I187" s="41">
        <f t="shared" ca="1" si="125"/>
        <v>17857240</v>
      </c>
      <c r="J187" s="42"/>
      <c r="K187" s="43"/>
      <c r="L187" s="43"/>
      <c r="M187" s="44">
        <f t="shared" ca="1" si="183"/>
        <v>6000004</v>
      </c>
      <c r="N187" s="45">
        <f t="shared" ca="1" si="131"/>
        <v>23857244</v>
      </c>
      <c r="Q187" s="25">
        <f t="shared" ca="1" si="133"/>
        <v>29881</v>
      </c>
      <c r="R187" s="25">
        <f t="shared" ca="1" si="134"/>
        <v>71428</v>
      </c>
    </row>
    <row r="188" spans="2:18">
      <c r="B188" s="101"/>
      <c r="C188" s="36">
        <f t="shared" ca="1" si="135"/>
        <v>171</v>
      </c>
      <c r="D188" s="37">
        <f t="shared" ca="1" si="181"/>
        <v>0.02</v>
      </c>
      <c r="E188" s="38">
        <f t="shared" ca="1" si="123"/>
        <v>101190</v>
      </c>
      <c r="F188" s="39">
        <f t="shared" ca="1" si="132"/>
        <v>101190</v>
      </c>
      <c r="G188" s="40">
        <f t="shared" ca="1" si="124"/>
        <v>29762</v>
      </c>
      <c r="H188" s="40">
        <f t="shared" ca="1" si="136"/>
        <v>71428</v>
      </c>
      <c r="I188" s="41">
        <f t="shared" ca="1" si="125"/>
        <v>17785812</v>
      </c>
      <c r="J188" s="42"/>
      <c r="K188" s="43"/>
      <c r="L188" s="43"/>
      <c r="M188" s="44">
        <f t="shared" ca="1" si="183"/>
        <v>6000004</v>
      </c>
      <c r="N188" s="45">
        <f t="shared" ca="1" si="131"/>
        <v>23785816</v>
      </c>
      <c r="Q188" s="25">
        <f t="shared" ca="1" si="133"/>
        <v>29762</v>
      </c>
      <c r="R188" s="25">
        <f t="shared" ca="1" si="134"/>
        <v>71428</v>
      </c>
    </row>
    <row r="189" spans="2:18">
      <c r="B189" s="101"/>
      <c r="C189" s="36">
        <f t="shared" ca="1" si="135"/>
        <v>172</v>
      </c>
      <c r="D189" s="37">
        <f t="shared" ca="1" si="181"/>
        <v>0.02</v>
      </c>
      <c r="E189" s="38">
        <f t="shared" ca="1" si="123"/>
        <v>101071</v>
      </c>
      <c r="F189" s="39">
        <f t="shared" ca="1" si="132"/>
        <v>101071</v>
      </c>
      <c r="G189" s="40">
        <f t="shared" ca="1" si="124"/>
        <v>29643</v>
      </c>
      <c r="H189" s="40">
        <f t="shared" ca="1" si="136"/>
        <v>71428</v>
      </c>
      <c r="I189" s="41">
        <f t="shared" ca="1" si="125"/>
        <v>17714384</v>
      </c>
      <c r="J189" s="42"/>
      <c r="K189" s="43"/>
      <c r="L189" s="43"/>
      <c r="M189" s="44">
        <f t="shared" ca="1" si="183"/>
        <v>6000004</v>
      </c>
      <c r="N189" s="45">
        <f t="shared" ca="1" si="131"/>
        <v>23714388</v>
      </c>
      <c r="Q189" s="25">
        <f t="shared" ca="1" si="133"/>
        <v>29643</v>
      </c>
      <c r="R189" s="25">
        <f t="shared" ca="1" si="134"/>
        <v>71428</v>
      </c>
    </row>
    <row r="190" spans="2:18">
      <c r="B190" s="101"/>
      <c r="C190" s="36">
        <f t="shared" ca="1" si="135"/>
        <v>173</v>
      </c>
      <c r="D190" s="37">
        <f t="shared" ca="1" si="181"/>
        <v>0.02</v>
      </c>
      <c r="E190" s="38">
        <f t="shared" ca="1" si="123"/>
        <v>100952</v>
      </c>
      <c r="F190" s="39">
        <f t="shared" ca="1" si="132"/>
        <v>100952</v>
      </c>
      <c r="G190" s="40">
        <f t="shared" ca="1" si="124"/>
        <v>29524</v>
      </c>
      <c r="H190" s="40">
        <f t="shared" ca="1" si="136"/>
        <v>71428</v>
      </c>
      <c r="I190" s="41">
        <f t="shared" ca="1" si="125"/>
        <v>17642956</v>
      </c>
      <c r="J190" s="42"/>
      <c r="K190" s="43"/>
      <c r="L190" s="43"/>
      <c r="M190" s="44">
        <f t="shared" ca="1" si="183"/>
        <v>6000004</v>
      </c>
      <c r="N190" s="45">
        <f t="shared" ca="1" si="131"/>
        <v>23642960</v>
      </c>
      <c r="Q190" s="25">
        <f t="shared" ca="1" si="133"/>
        <v>29524</v>
      </c>
      <c r="R190" s="25">
        <f t="shared" ca="1" si="134"/>
        <v>71428</v>
      </c>
    </row>
    <row r="191" spans="2:18">
      <c r="B191" s="101"/>
      <c r="C191" s="36">
        <f t="shared" ca="1" si="135"/>
        <v>174</v>
      </c>
      <c r="D191" s="37">
        <f t="shared" ca="1" si="181"/>
        <v>0.02</v>
      </c>
      <c r="E191" s="38">
        <f t="shared" ca="1" si="123"/>
        <v>303690</v>
      </c>
      <c r="F191" s="39">
        <f t="shared" ca="1" si="132"/>
        <v>100833</v>
      </c>
      <c r="G191" s="40">
        <f t="shared" ca="1" si="124"/>
        <v>29405</v>
      </c>
      <c r="H191" s="40">
        <f t="shared" ca="1" si="136"/>
        <v>71428</v>
      </c>
      <c r="I191" s="41">
        <f t="shared" ca="1" si="125"/>
        <v>17571528</v>
      </c>
      <c r="J191" s="46">
        <f t="shared" ref="J191" ca="1" si="184">IF(C191="","",K191+L191)</f>
        <v>202857</v>
      </c>
      <c r="K191" s="47">
        <f t="shared" ref="K191" ca="1" si="185">IF(C191="","",ROUND(M190*D191/2,0))</f>
        <v>60000</v>
      </c>
      <c r="L191" s="48">
        <f t="shared" ref="L191" ca="1" si="186">IF(C191="","",IF($E$8*2=C191/6,M190,L185))</f>
        <v>142857</v>
      </c>
      <c r="M191" s="44">
        <f t="shared" ref="M191" ca="1" si="187">IF(C191="","",M185-L191)</f>
        <v>5857147</v>
      </c>
      <c r="N191" s="45">
        <f t="shared" ca="1" si="131"/>
        <v>23428675</v>
      </c>
      <c r="Q191" s="25">
        <f t="shared" ca="1" si="133"/>
        <v>89405</v>
      </c>
      <c r="R191" s="25">
        <f t="shared" ca="1" si="134"/>
        <v>214285</v>
      </c>
    </row>
    <row r="192" spans="2:18">
      <c r="B192" s="101"/>
      <c r="C192" s="36">
        <f t="shared" ca="1" si="135"/>
        <v>175</v>
      </c>
      <c r="D192" s="37">
        <f t="shared" ca="1" si="181"/>
        <v>0.02</v>
      </c>
      <c r="E192" s="38">
        <f t="shared" ca="1" si="123"/>
        <v>100714</v>
      </c>
      <c r="F192" s="39">
        <f t="shared" ca="1" si="132"/>
        <v>100714</v>
      </c>
      <c r="G192" s="40">
        <f t="shared" ca="1" si="124"/>
        <v>29286</v>
      </c>
      <c r="H192" s="40">
        <f t="shared" ca="1" si="136"/>
        <v>71428</v>
      </c>
      <c r="I192" s="41">
        <f t="shared" ca="1" si="125"/>
        <v>17500100</v>
      </c>
      <c r="J192" s="42"/>
      <c r="K192" s="43"/>
      <c r="L192" s="43"/>
      <c r="M192" s="44">
        <f t="shared" ref="M192:M196" ca="1" si="188">IF(C192="","",M191)</f>
        <v>5857147</v>
      </c>
      <c r="N192" s="45">
        <f t="shared" ca="1" si="131"/>
        <v>23357247</v>
      </c>
      <c r="Q192" s="25">
        <f t="shared" ca="1" si="133"/>
        <v>29286</v>
      </c>
      <c r="R192" s="25">
        <f t="shared" ca="1" si="134"/>
        <v>71428</v>
      </c>
    </row>
    <row r="193" spans="2:18">
      <c r="B193" s="101"/>
      <c r="C193" s="36">
        <f t="shared" ca="1" si="135"/>
        <v>176</v>
      </c>
      <c r="D193" s="37">
        <f t="shared" ca="1" si="181"/>
        <v>0.02</v>
      </c>
      <c r="E193" s="38">
        <f t="shared" ca="1" si="123"/>
        <v>100595</v>
      </c>
      <c r="F193" s="39">
        <f t="shared" ca="1" si="132"/>
        <v>100595</v>
      </c>
      <c r="G193" s="40">
        <f t="shared" ca="1" si="124"/>
        <v>29167</v>
      </c>
      <c r="H193" s="40">
        <f t="shared" ca="1" si="136"/>
        <v>71428</v>
      </c>
      <c r="I193" s="41">
        <f t="shared" ca="1" si="125"/>
        <v>17428672</v>
      </c>
      <c r="J193" s="42"/>
      <c r="K193" s="43"/>
      <c r="L193" s="43"/>
      <c r="M193" s="44">
        <f t="shared" ca="1" si="188"/>
        <v>5857147</v>
      </c>
      <c r="N193" s="45">
        <f t="shared" ca="1" si="131"/>
        <v>23285819</v>
      </c>
      <c r="Q193" s="25">
        <f t="shared" ca="1" si="133"/>
        <v>29167</v>
      </c>
      <c r="R193" s="25">
        <f t="shared" ca="1" si="134"/>
        <v>71428</v>
      </c>
    </row>
    <row r="194" spans="2:18">
      <c r="B194" s="101"/>
      <c r="C194" s="36">
        <f t="shared" ca="1" si="135"/>
        <v>177</v>
      </c>
      <c r="D194" s="37">
        <f t="shared" ca="1" si="181"/>
        <v>0.02</v>
      </c>
      <c r="E194" s="38">
        <f t="shared" ca="1" si="123"/>
        <v>100476</v>
      </c>
      <c r="F194" s="39">
        <f t="shared" ca="1" si="132"/>
        <v>100476</v>
      </c>
      <c r="G194" s="40">
        <f t="shared" ca="1" si="124"/>
        <v>29048</v>
      </c>
      <c r="H194" s="40">
        <f t="shared" ca="1" si="136"/>
        <v>71428</v>
      </c>
      <c r="I194" s="41">
        <f t="shared" ca="1" si="125"/>
        <v>17357244</v>
      </c>
      <c r="J194" s="42"/>
      <c r="K194" s="43"/>
      <c r="L194" s="43"/>
      <c r="M194" s="44">
        <f t="shared" ca="1" si="188"/>
        <v>5857147</v>
      </c>
      <c r="N194" s="45">
        <f t="shared" ca="1" si="131"/>
        <v>23214391</v>
      </c>
      <c r="Q194" s="25">
        <f t="shared" ca="1" si="133"/>
        <v>29048</v>
      </c>
      <c r="R194" s="25">
        <f t="shared" ca="1" si="134"/>
        <v>71428</v>
      </c>
    </row>
    <row r="195" spans="2:18">
      <c r="B195" s="101"/>
      <c r="C195" s="36">
        <f t="shared" ca="1" si="135"/>
        <v>178</v>
      </c>
      <c r="D195" s="37">
        <f t="shared" ca="1" si="181"/>
        <v>0.02</v>
      </c>
      <c r="E195" s="38">
        <f t="shared" ca="1" si="123"/>
        <v>100357</v>
      </c>
      <c r="F195" s="39">
        <f t="shared" ca="1" si="132"/>
        <v>100357</v>
      </c>
      <c r="G195" s="40">
        <f t="shared" ca="1" si="124"/>
        <v>28929</v>
      </c>
      <c r="H195" s="40">
        <f t="shared" ca="1" si="136"/>
        <v>71428</v>
      </c>
      <c r="I195" s="41">
        <f t="shared" ca="1" si="125"/>
        <v>17285816</v>
      </c>
      <c r="J195" s="42"/>
      <c r="K195" s="43"/>
      <c r="L195" s="43"/>
      <c r="M195" s="44">
        <f t="shared" ca="1" si="188"/>
        <v>5857147</v>
      </c>
      <c r="N195" s="45">
        <f t="shared" ca="1" si="131"/>
        <v>23142963</v>
      </c>
      <c r="Q195" s="25">
        <f t="shared" ca="1" si="133"/>
        <v>28929</v>
      </c>
      <c r="R195" s="25">
        <f t="shared" ca="1" si="134"/>
        <v>71428</v>
      </c>
    </row>
    <row r="196" spans="2:18">
      <c r="B196" s="101"/>
      <c r="C196" s="36">
        <f t="shared" ca="1" si="135"/>
        <v>179</v>
      </c>
      <c r="D196" s="37">
        <f t="shared" ca="1" si="181"/>
        <v>0.02</v>
      </c>
      <c r="E196" s="38">
        <f t="shared" ca="1" si="123"/>
        <v>100238</v>
      </c>
      <c r="F196" s="39">
        <f t="shared" ca="1" si="132"/>
        <v>100238</v>
      </c>
      <c r="G196" s="40">
        <f t="shared" ca="1" si="124"/>
        <v>28810</v>
      </c>
      <c r="H196" s="40">
        <f t="shared" ca="1" si="136"/>
        <v>71428</v>
      </c>
      <c r="I196" s="41">
        <f t="shared" ca="1" si="125"/>
        <v>17214388</v>
      </c>
      <c r="J196" s="42"/>
      <c r="K196" s="43"/>
      <c r="L196" s="43"/>
      <c r="M196" s="44">
        <f t="shared" ca="1" si="188"/>
        <v>5857147</v>
      </c>
      <c r="N196" s="45">
        <f t="shared" ca="1" si="131"/>
        <v>23071535</v>
      </c>
      <c r="Q196" s="25">
        <f t="shared" ca="1" si="133"/>
        <v>28810</v>
      </c>
      <c r="R196" s="25">
        <f t="shared" ca="1" si="134"/>
        <v>71428</v>
      </c>
    </row>
    <row r="197" spans="2:18">
      <c r="B197" s="102"/>
      <c r="C197" s="49">
        <f t="shared" ca="1" si="135"/>
        <v>180</v>
      </c>
      <c r="D197" s="50">
        <f ca="1">IF(C197="","",VLOOKUP(C197/12,$H$6:$J$12,3,TRUE))</f>
        <v>0.02</v>
      </c>
      <c r="E197" s="51">
        <f t="shared" ca="1" si="123"/>
        <v>301547</v>
      </c>
      <c r="F197" s="52">
        <f t="shared" ca="1" si="132"/>
        <v>100119</v>
      </c>
      <c r="G197" s="53">
        <f t="shared" ca="1" si="124"/>
        <v>28691</v>
      </c>
      <c r="H197" s="53">
        <f t="shared" ref="H197" ca="1" si="189">IF(C197="","",IF($E$8*12=C197,I196,H196))</f>
        <v>71428</v>
      </c>
      <c r="I197" s="54">
        <f t="shared" ca="1" si="125"/>
        <v>17142960</v>
      </c>
      <c r="J197" s="52">
        <f t="shared" ref="J197" ca="1" si="190">IF(C197="","",K197+L197)</f>
        <v>201428</v>
      </c>
      <c r="K197" s="56">
        <f t="shared" ref="K197" ca="1" si="191">IF(C197="","",ROUND(M191*D197/2,0))</f>
        <v>58571</v>
      </c>
      <c r="L197" s="57">
        <f t="shared" ref="L197" ca="1" si="192">IF(C197="","",IF($E$8*2=C197/6,M196,L191))</f>
        <v>142857</v>
      </c>
      <c r="M197" s="58">
        <f t="shared" ref="M197" ca="1" si="193">IF(C197="","",M191-L197)</f>
        <v>5714290</v>
      </c>
      <c r="N197" s="59">
        <f t="shared" ca="1" si="131"/>
        <v>22857250</v>
      </c>
      <c r="Q197" s="25">
        <f t="shared" ca="1" si="133"/>
        <v>87262</v>
      </c>
      <c r="R197" s="25">
        <f t="shared" ca="1" si="134"/>
        <v>214285</v>
      </c>
    </row>
    <row r="198" spans="2:18">
      <c r="B198" s="100" t="str">
        <f ca="1">IF(C198="","",C209/12&amp;"年目")</f>
        <v>16年目</v>
      </c>
      <c r="C198" s="26">
        <f t="shared" ca="1" si="135"/>
        <v>181</v>
      </c>
      <c r="D198" s="27">
        <f t="shared" ref="D198:D208" ca="1" si="194">D199</f>
        <v>2.5000000000000001E-2</v>
      </c>
      <c r="E198" s="28">
        <f ca="1">IF(C198="","",F198+J198)</f>
        <v>107143</v>
      </c>
      <c r="F198" s="29">
        <f t="shared" ca="1" si="132"/>
        <v>107143</v>
      </c>
      <c r="G198" s="30">
        <f ca="1">IF(C198="","",ROUND(I197*D198/12,0))</f>
        <v>35715</v>
      </c>
      <c r="H198" s="30">
        <f t="shared" ref="H198:H199" ca="1" si="195">IF(C198="","",H197)</f>
        <v>71428</v>
      </c>
      <c r="I198" s="31">
        <f ca="1">IF(C198="","",I197-H198)</f>
        <v>17071532</v>
      </c>
      <c r="J198" s="32"/>
      <c r="K198" s="33"/>
      <c r="L198" s="33"/>
      <c r="M198" s="34">
        <f t="shared" ref="M198:M202" ca="1" si="196">IF(C198="","",M197)</f>
        <v>5714290</v>
      </c>
      <c r="N198" s="35">
        <f t="shared" ca="1" si="131"/>
        <v>22785822</v>
      </c>
      <c r="Q198" s="25">
        <f t="shared" ca="1" si="133"/>
        <v>35715</v>
      </c>
      <c r="R198" s="25">
        <f t="shared" ca="1" si="134"/>
        <v>71428</v>
      </c>
    </row>
    <row r="199" spans="2:18">
      <c r="B199" s="101"/>
      <c r="C199" s="36">
        <f t="shared" ca="1" si="135"/>
        <v>182</v>
      </c>
      <c r="D199" s="37">
        <f t="shared" ca="1" si="194"/>
        <v>2.5000000000000001E-2</v>
      </c>
      <c r="E199" s="38">
        <f t="shared" ref="E199:E257" ca="1" si="197">IF(C199="","",F199+J199)</f>
        <v>106994</v>
      </c>
      <c r="F199" s="39">
        <f t="shared" ca="1" si="132"/>
        <v>106994</v>
      </c>
      <c r="G199" s="40">
        <f ca="1">IF(C199="","",ROUND(I198*D199/12,0))</f>
        <v>35566</v>
      </c>
      <c r="H199" s="40">
        <f t="shared" ca="1" si="195"/>
        <v>71428</v>
      </c>
      <c r="I199" s="41">
        <f ca="1">IF(C199="","",I198-H199)</f>
        <v>17000104</v>
      </c>
      <c r="J199" s="42"/>
      <c r="K199" s="43"/>
      <c r="L199" s="43"/>
      <c r="M199" s="44">
        <f t="shared" ca="1" si="196"/>
        <v>5714290</v>
      </c>
      <c r="N199" s="45">
        <f t="shared" ca="1" si="131"/>
        <v>22714394</v>
      </c>
      <c r="Q199" s="25">
        <f t="shared" ca="1" si="133"/>
        <v>35566</v>
      </c>
      <c r="R199" s="25">
        <f t="shared" ca="1" si="134"/>
        <v>71428</v>
      </c>
    </row>
    <row r="200" spans="2:18">
      <c r="B200" s="101"/>
      <c r="C200" s="36">
        <f t="shared" ca="1" si="135"/>
        <v>183</v>
      </c>
      <c r="D200" s="37">
        <f t="shared" ca="1" si="194"/>
        <v>2.5000000000000001E-2</v>
      </c>
      <c r="E200" s="38">
        <f t="shared" ca="1" si="197"/>
        <v>106845</v>
      </c>
      <c r="F200" s="39">
        <f t="shared" ca="1" si="132"/>
        <v>106845</v>
      </c>
      <c r="G200" s="40">
        <f t="shared" ref="G200:G257" ca="1" si="198">IF(C200="","",ROUND(I199*D200/12,0))</f>
        <v>35417</v>
      </c>
      <c r="H200" s="40">
        <f t="shared" ca="1" si="136"/>
        <v>71428</v>
      </c>
      <c r="I200" s="41">
        <f t="shared" ref="I200:I257" ca="1" si="199">IF(C200="","",I199-H200)</f>
        <v>16928676</v>
      </c>
      <c r="J200" s="42"/>
      <c r="K200" s="43"/>
      <c r="L200" s="43"/>
      <c r="M200" s="44">
        <f t="shared" ca="1" si="196"/>
        <v>5714290</v>
      </c>
      <c r="N200" s="45">
        <f t="shared" ca="1" si="131"/>
        <v>22642966</v>
      </c>
      <c r="Q200" s="25">
        <f t="shared" ca="1" si="133"/>
        <v>35417</v>
      </c>
      <c r="R200" s="25">
        <f t="shared" ca="1" si="134"/>
        <v>71428</v>
      </c>
    </row>
    <row r="201" spans="2:18">
      <c r="B201" s="101"/>
      <c r="C201" s="36">
        <f t="shared" ca="1" si="135"/>
        <v>184</v>
      </c>
      <c r="D201" s="37">
        <f t="shared" ca="1" si="194"/>
        <v>2.5000000000000001E-2</v>
      </c>
      <c r="E201" s="38">
        <f t="shared" ca="1" si="197"/>
        <v>106696</v>
      </c>
      <c r="F201" s="39">
        <f t="shared" ca="1" si="132"/>
        <v>106696</v>
      </c>
      <c r="G201" s="40">
        <f t="shared" ca="1" si="198"/>
        <v>35268</v>
      </c>
      <c r="H201" s="40">
        <f t="shared" ca="1" si="136"/>
        <v>71428</v>
      </c>
      <c r="I201" s="41">
        <f t="shared" ca="1" si="199"/>
        <v>16857248</v>
      </c>
      <c r="J201" s="42"/>
      <c r="K201" s="43"/>
      <c r="L201" s="43"/>
      <c r="M201" s="44">
        <f t="shared" ca="1" si="196"/>
        <v>5714290</v>
      </c>
      <c r="N201" s="45">
        <f t="shared" ca="1" si="131"/>
        <v>22571538</v>
      </c>
      <c r="Q201" s="25">
        <f t="shared" ca="1" si="133"/>
        <v>35268</v>
      </c>
      <c r="R201" s="25">
        <f t="shared" ca="1" si="134"/>
        <v>71428</v>
      </c>
    </row>
    <row r="202" spans="2:18">
      <c r="B202" s="101"/>
      <c r="C202" s="36">
        <f t="shared" ca="1" si="135"/>
        <v>185</v>
      </c>
      <c r="D202" s="37">
        <f t="shared" ca="1" si="194"/>
        <v>2.5000000000000001E-2</v>
      </c>
      <c r="E202" s="38">
        <f t="shared" ca="1" si="197"/>
        <v>106547</v>
      </c>
      <c r="F202" s="39">
        <f t="shared" ca="1" si="132"/>
        <v>106547</v>
      </c>
      <c r="G202" s="40">
        <f t="shared" ca="1" si="198"/>
        <v>35119</v>
      </c>
      <c r="H202" s="40">
        <f t="shared" ca="1" si="136"/>
        <v>71428</v>
      </c>
      <c r="I202" s="41">
        <f t="shared" ca="1" si="199"/>
        <v>16785820</v>
      </c>
      <c r="J202" s="42"/>
      <c r="K202" s="43"/>
      <c r="L202" s="43"/>
      <c r="M202" s="44">
        <f t="shared" ca="1" si="196"/>
        <v>5714290</v>
      </c>
      <c r="N202" s="45">
        <f t="shared" ca="1" si="131"/>
        <v>22500110</v>
      </c>
      <c r="Q202" s="25">
        <f t="shared" ca="1" si="133"/>
        <v>35119</v>
      </c>
      <c r="R202" s="25">
        <f t="shared" ca="1" si="134"/>
        <v>71428</v>
      </c>
    </row>
    <row r="203" spans="2:18">
      <c r="B203" s="101"/>
      <c r="C203" s="36">
        <f t="shared" ca="1" si="135"/>
        <v>186</v>
      </c>
      <c r="D203" s="37">
        <f t="shared" ca="1" si="194"/>
        <v>2.5000000000000001E-2</v>
      </c>
      <c r="E203" s="38">
        <f t="shared" ca="1" si="197"/>
        <v>320684</v>
      </c>
      <c r="F203" s="39">
        <f t="shared" ca="1" si="132"/>
        <v>106398</v>
      </c>
      <c r="G203" s="40">
        <f t="shared" ca="1" si="198"/>
        <v>34970</v>
      </c>
      <c r="H203" s="40">
        <f t="shared" ca="1" si="136"/>
        <v>71428</v>
      </c>
      <c r="I203" s="41">
        <f t="shared" ca="1" si="199"/>
        <v>16714392</v>
      </c>
      <c r="J203" s="46">
        <f t="shared" ref="J203" ca="1" si="200">IF(C203="","",K203+L203)</f>
        <v>214286</v>
      </c>
      <c r="K203" s="47">
        <f t="shared" ref="K203" ca="1" si="201">IF(C203="","",ROUND(M202*D203/2,0))</f>
        <v>71429</v>
      </c>
      <c r="L203" s="48">
        <f t="shared" ref="L203" ca="1" si="202">IF(C203="","",IF($E$8*2=C203/6,M202,L197))</f>
        <v>142857</v>
      </c>
      <c r="M203" s="44">
        <f t="shared" ref="M203" ca="1" si="203">IF(C203="","",M197-L203)</f>
        <v>5571433</v>
      </c>
      <c r="N203" s="45">
        <f t="shared" ca="1" si="131"/>
        <v>22285825</v>
      </c>
      <c r="Q203" s="25">
        <f t="shared" ca="1" si="133"/>
        <v>106399</v>
      </c>
      <c r="R203" s="25">
        <f t="shared" ca="1" si="134"/>
        <v>214285</v>
      </c>
    </row>
    <row r="204" spans="2:18">
      <c r="B204" s="101"/>
      <c r="C204" s="36">
        <f t="shared" ca="1" si="135"/>
        <v>187</v>
      </c>
      <c r="D204" s="37">
        <f t="shared" ca="1" si="194"/>
        <v>2.5000000000000001E-2</v>
      </c>
      <c r="E204" s="38">
        <f t="shared" ca="1" si="197"/>
        <v>106250</v>
      </c>
      <c r="F204" s="39">
        <f t="shared" ca="1" si="132"/>
        <v>106250</v>
      </c>
      <c r="G204" s="40">
        <f t="shared" ca="1" si="198"/>
        <v>34822</v>
      </c>
      <c r="H204" s="40">
        <f t="shared" ca="1" si="136"/>
        <v>71428</v>
      </c>
      <c r="I204" s="41">
        <f t="shared" ca="1" si="199"/>
        <v>16642964</v>
      </c>
      <c r="J204" s="42"/>
      <c r="K204" s="43"/>
      <c r="L204" s="43"/>
      <c r="M204" s="44">
        <f t="shared" ref="M204:M208" ca="1" si="204">IF(C204="","",M203)</f>
        <v>5571433</v>
      </c>
      <c r="N204" s="45">
        <f t="shared" ca="1" si="131"/>
        <v>22214397</v>
      </c>
      <c r="Q204" s="25">
        <f t="shared" ca="1" si="133"/>
        <v>34822</v>
      </c>
      <c r="R204" s="25">
        <f t="shared" ca="1" si="134"/>
        <v>71428</v>
      </c>
    </row>
    <row r="205" spans="2:18">
      <c r="B205" s="101"/>
      <c r="C205" s="36">
        <f t="shared" ca="1" si="135"/>
        <v>188</v>
      </c>
      <c r="D205" s="37">
        <f t="shared" ca="1" si="194"/>
        <v>2.5000000000000001E-2</v>
      </c>
      <c r="E205" s="38">
        <f t="shared" ca="1" si="197"/>
        <v>106101</v>
      </c>
      <c r="F205" s="39">
        <f t="shared" ca="1" si="132"/>
        <v>106101</v>
      </c>
      <c r="G205" s="40">
        <f t="shared" ca="1" si="198"/>
        <v>34673</v>
      </c>
      <c r="H205" s="40">
        <f t="shared" ca="1" si="136"/>
        <v>71428</v>
      </c>
      <c r="I205" s="41">
        <f t="shared" ca="1" si="199"/>
        <v>16571536</v>
      </c>
      <c r="J205" s="42"/>
      <c r="K205" s="43"/>
      <c r="L205" s="43"/>
      <c r="M205" s="44">
        <f t="shared" ca="1" si="204"/>
        <v>5571433</v>
      </c>
      <c r="N205" s="45">
        <f t="shared" ca="1" si="131"/>
        <v>22142969</v>
      </c>
      <c r="Q205" s="25">
        <f t="shared" ca="1" si="133"/>
        <v>34673</v>
      </c>
      <c r="R205" s="25">
        <f t="shared" ca="1" si="134"/>
        <v>71428</v>
      </c>
    </row>
    <row r="206" spans="2:18">
      <c r="B206" s="101"/>
      <c r="C206" s="36">
        <f t="shared" ca="1" si="135"/>
        <v>189</v>
      </c>
      <c r="D206" s="37">
        <f t="shared" ca="1" si="194"/>
        <v>2.5000000000000001E-2</v>
      </c>
      <c r="E206" s="38">
        <f t="shared" ca="1" si="197"/>
        <v>105952</v>
      </c>
      <c r="F206" s="39">
        <f t="shared" ca="1" si="132"/>
        <v>105952</v>
      </c>
      <c r="G206" s="40">
        <f t="shared" ca="1" si="198"/>
        <v>34524</v>
      </c>
      <c r="H206" s="40">
        <f t="shared" ca="1" si="136"/>
        <v>71428</v>
      </c>
      <c r="I206" s="41">
        <f t="shared" ca="1" si="199"/>
        <v>16500108</v>
      </c>
      <c r="J206" s="42"/>
      <c r="K206" s="43"/>
      <c r="L206" s="43"/>
      <c r="M206" s="44">
        <f t="shared" ca="1" si="204"/>
        <v>5571433</v>
      </c>
      <c r="N206" s="45">
        <f t="shared" ca="1" si="131"/>
        <v>22071541</v>
      </c>
      <c r="Q206" s="25">
        <f t="shared" ca="1" si="133"/>
        <v>34524</v>
      </c>
      <c r="R206" s="25">
        <f t="shared" ca="1" si="134"/>
        <v>71428</v>
      </c>
    </row>
    <row r="207" spans="2:18">
      <c r="B207" s="101"/>
      <c r="C207" s="36">
        <f t="shared" ca="1" si="135"/>
        <v>190</v>
      </c>
      <c r="D207" s="37">
        <f t="shared" ca="1" si="194"/>
        <v>2.5000000000000001E-2</v>
      </c>
      <c r="E207" s="38">
        <f t="shared" ca="1" si="197"/>
        <v>105803</v>
      </c>
      <c r="F207" s="39">
        <f t="shared" ca="1" si="132"/>
        <v>105803</v>
      </c>
      <c r="G207" s="40">
        <f t="shared" ca="1" si="198"/>
        <v>34375</v>
      </c>
      <c r="H207" s="40">
        <f t="shared" ca="1" si="136"/>
        <v>71428</v>
      </c>
      <c r="I207" s="41">
        <f t="shared" ca="1" si="199"/>
        <v>16428680</v>
      </c>
      <c r="J207" s="42"/>
      <c r="K207" s="43"/>
      <c r="L207" s="43"/>
      <c r="M207" s="44">
        <f t="shared" ca="1" si="204"/>
        <v>5571433</v>
      </c>
      <c r="N207" s="45">
        <f t="shared" ca="1" si="131"/>
        <v>22000113</v>
      </c>
      <c r="Q207" s="25">
        <f t="shared" ca="1" si="133"/>
        <v>34375</v>
      </c>
      <c r="R207" s="25">
        <f t="shared" ca="1" si="134"/>
        <v>71428</v>
      </c>
    </row>
    <row r="208" spans="2:18">
      <c r="B208" s="101"/>
      <c r="C208" s="36">
        <f t="shared" ca="1" si="135"/>
        <v>191</v>
      </c>
      <c r="D208" s="37">
        <f t="shared" ca="1" si="194"/>
        <v>2.5000000000000001E-2</v>
      </c>
      <c r="E208" s="38">
        <f t="shared" ca="1" si="197"/>
        <v>105654</v>
      </c>
      <c r="F208" s="39">
        <f t="shared" ca="1" si="132"/>
        <v>105654</v>
      </c>
      <c r="G208" s="40">
        <f t="shared" ca="1" si="198"/>
        <v>34226</v>
      </c>
      <c r="H208" s="40">
        <f t="shared" ca="1" si="136"/>
        <v>71428</v>
      </c>
      <c r="I208" s="41">
        <f t="shared" ca="1" si="199"/>
        <v>16357252</v>
      </c>
      <c r="J208" s="42"/>
      <c r="K208" s="43"/>
      <c r="L208" s="43"/>
      <c r="M208" s="44">
        <f t="shared" ca="1" si="204"/>
        <v>5571433</v>
      </c>
      <c r="N208" s="45">
        <f t="shared" ca="1" si="131"/>
        <v>21928685</v>
      </c>
      <c r="Q208" s="25">
        <f t="shared" ca="1" si="133"/>
        <v>34226</v>
      </c>
      <c r="R208" s="25">
        <f t="shared" ca="1" si="134"/>
        <v>71428</v>
      </c>
    </row>
    <row r="209" spans="2:18">
      <c r="B209" s="102"/>
      <c r="C209" s="49">
        <f t="shared" ca="1" si="135"/>
        <v>192</v>
      </c>
      <c r="D209" s="50">
        <f ca="1">IF(C209="","",VLOOKUP(C209/12,$H$6:$J$12,3,TRUE))</f>
        <v>2.5000000000000001E-2</v>
      </c>
      <c r="E209" s="51">
        <f t="shared" ca="1" si="197"/>
        <v>318006</v>
      </c>
      <c r="F209" s="52">
        <f t="shared" ca="1" si="132"/>
        <v>105506</v>
      </c>
      <c r="G209" s="53">
        <f t="shared" ca="1" si="198"/>
        <v>34078</v>
      </c>
      <c r="H209" s="53">
        <f t="shared" ref="H209" ca="1" si="205">IF(C209="","",IF($E$8*12=C209,I208,H208))</f>
        <v>71428</v>
      </c>
      <c r="I209" s="54">
        <f t="shared" ca="1" si="199"/>
        <v>16285824</v>
      </c>
      <c r="J209" s="52">
        <f t="shared" ref="J209" ca="1" si="206">IF(C209="","",K209+L209)</f>
        <v>212500</v>
      </c>
      <c r="K209" s="56">
        <f t="shared" ref="K209" ca="1" si="207">IF(C209="","",ROUND(M203*D209/2,0))</f>
        <v>69643</v>
      </c>
      <c r="L209" s="57">
        <f t="shared" ref="L209" ca="1" si="208">IF(C209="","",IF($E$8*2=C209/6,M208,L203))</f>
        <v>142857</v>
      </c>
      <c r="M209" s="58">
        <f t="shared" ref="M209" ca="1" si="209">IF(C209="","",M203-L209)</f>
        <v>5428576</v>
      </c>
      <c r="N209" s="59">
        <f t="shared" ca="1" si="131"/>
        <v>21714400</v>
      </c>
      <c r="Q209" s="25">
        <f t="shared" ca="1" si="133"/>
        <v>103721</v>
      </c>
      <c r="R209" s="25">
        <f t="shared" ca="1" si="134"/>
        <v>214285</v>
      </c>
    </row>
    <row r="210" spans="2:18">
      <c r="B210" s="100" t="str">
        <f ca="1">IF(C210="","",C221/12&amp;"年目")</f>
        <v>17年目</v>
      </c>
      <c r="C210" s="26">
        <f t="shared" ca="1" si="135"/>
        <v>193</v>
      </c>
      <c r="D210" s="27">
        <f t="shared" ref="D210:D220" ca="1" si="210">D211</f>
        <v>2.5000000000000001E-2</v>
      </c>
      <c r="E210" s="28">
        <f t="shared" ca="1" si="197"/>
        <v>105357</v>
      </c>
      <c r="F210" s="29">
        <f t="shared" ca="1" si="132"/>
        <v>105357</v>
      </c>
      <c r="G210" s="30">
        <f t="shared" ca="1" si="198"/>
        <v>33929</v>
      </c>
      <c r="H210" s="30">
        <f t="shared" ref="H210:H273" ca="1" si="211">IF(C210="","",H209)</f>
        <v>71428</v>
      </c>
      <c r="I210" s="31">
        <f t="shared" ca="1" si="199"/>
        <v>16214396</v>
      </c>
      <c r="J210" s="32"/>
      <c r="K210" s="33"/>
      <c r="L210" s="33"/>
      <c r="M210" s="34">
        <f t="shared" ref="M210:M214" ca="1" si="212">IF(C210="","",M209)</f>
        <v>5428576</v>
      </c>
      <c r="N210" s="35">
        <f t="shared" ref="N210:N273" ca="1" si="213">IF(C210="","",I210+M210)</f>
        <v>21642972</v>
      </c>
      <c r="Q210" s="25">
        <f t="shared" ca="1" si="133"/>
        <v>33929</v>
      </c>
      <c r="R210" s="25">
        <f t="shared" ca="1" si="134"/>
        <v>71428</v>
      </c>
    </row>
    <row r="211" spans="2:18">
      <c r="B211" s="101"/>
      <c r="C211" s="36">
        <f t="shared" ca="1" si="135"/>
        <v>194</v>
      </c>
      <c r="D211" s="37">
        <f t="shared" ca="1" si="210"/>
        <v>2.5000000000000001E-2</v>
      </c>
      <c r="E211" s="38">
        <f t="shared" ca="1" si="197"/>
        <v>105208</v>
      </c>
      <c r="F211" s="39">
        <f t="shared" ref="F211:F274" ca="1" si="214">IF(C211="","",G211+H211)</f>
        <v>105208</v>
      </c>
      <c r="G211" s="40">
        <f t="shared" ca="1" si="198"/>
        <v>33780</v>
      </c>
      <c r="H211" s="40">
        <f t="shared" ca="1" si="211"/>
        <v>71428</v>
      </c>
      <c r="I211" s="41">
        <f t="shared" ca="1" si="199"/>
        <v>16142968</v>
      </c>
      <c r="J211" s="42"/>
      <c r="K211" s="43"/>
      <c r="L211" s="43"/>
      <c r="M211" s="44">
        <f t="shared" ca="1" si="212"/>
        <v>5428576</v>
      </c>
      <c r="N211" s="45">
        <f t="shared" ca="1" si="213"/>
        <v>21571544</v>
      </c>
      <c r="Q211" s="25">
        <f t="shared" ref="Q211:Q274" ca="1" si="215">IF(C211="","",G211+K211)</f>
        <v>33780</v>
      </c>
      <c r="R211" s="25">
        <f t="shared" ref="R211:R274" ca="1" si="216">IF(C211="","",H211+L211)</f>
        <v>71428</v>
      </c>
    </row>
    <row r="212" spans="2:18">
      <c r="B212" s="101"/>
      <c r="C212" s="36">
        <f t="shared" ref="C212:C275" ca="1" si="217">IF(C211="","",IF($E$8*12&lt;C211+1,"",C211+1))</f>
        <v>195</v>
      </c>
      <c r="D212" s="37">
        <f t="shared" ca="1" si="210"/>
        <v>2.5000000000000001E-2</v>
      </c>
      <c r="E212" s="38">
        <f t="shared" ca="1" si="197"/>
        <v>105059</v>
      </c>
      <c r="F212" s="39">
        <f t="shared" ca="1" si="214"/>
        <v>105059</v>
      </c>
      <c r="G212" s="40">
        <f t="shared" ca="1" si="198"/>
        <v>33631</v>
      </c>
      <c r="H212" s="40">
        <f t="shared" ca="1" si="211"/>
        <v>71428</v>
      </c>
      <c r="I212" s="41">
        <f t="shared" ca="1" si="199"/>
        <v>16071540</v>
      </c>
      <c r="J212" s="42"/>
      <c r="K212" s="43"/>
      <c r="L212" s="43"/>
      <c r="M212" s="44">
        <f t="shared" ca="1" si="212"/>
        <v>5428576</v>
      </c>
      <c r="N212" s="45">
        <f t="shared" ca="1" si="213"/>
        <v>21500116</v>
      </c>
      <c r="Q212" s="25">
        <f t="shared" ca="1" si="215"/>
        <v>33631</v>
      </c>
      <c r="R212" s="25">
        <f t="shared" ca="1" si="216"/>
        <v>71428</v>
      </c>
    </row>
    <row r="213" spans="2:18">
      <c r="B213" s="101"/>
      <c r="C213" s="36">
        <f t="shared" ca="1" si="217"/>
        <v>196</v>
      </c>
      <c r="D213" s="37">
        <f t="shared" ca="1" si="210"/>
        <v>2.5000000000000001E-2</v>
      </c>
      <c r="E213" s="38">
        <f t="shared" ca="1" si="197"/>
        <v>104910</v>
      </c>
      <c r="F213" s="39">
        <f t="shared" ca="1" si="214"/>
        <v>104910</v>
      </c>
      <c r="G213" s="40">
        <f t="shared" ca="1" si="198"/>
        <v>33482</v>
      </c>
      <c r="H213" s="40">
        <f t="shared" ca="1" si="211"/>
        <v>71428</v>
      </c>
      <c r="I213" s="41">
        <f t="shared" ca="1" si="199"/>
        <v>16000112</v>
      </c>
      <c r="J213" s="42"/>
      <c r="K213" s="43"/>
      <c r="L213" s="43"/>
      <c r="M213" s="44">
        <f t="shared" ca="1" si="212"/>
        <v>5428576</v>
      </c>
      <c r="N213" s="45">
        <f t="shared" ca="1" si="213"/>
        <v>21428688</v>
      </c>
      <c r="Q213" s="25">
        <f t="shared" ca="1" si="215"/>
        <v>33482</v>
      </c>
      <c r="R213" s="25">
        <f t="shared" ca="1" si="216"/>
        <v>71428</v>
      </c>
    </row>
    <row r="214" spans="2:18">
      <c r="B214" s="101"/>
      <c r="C214" s="36">
        <f t="shared" ca="1" si="217"/>
        <v>197</v>
      </c>
      <c r="D214" s="37">
        <f t="shared" ca="1" si="210"/>
        <v>2.5000000000000001E-2</v>
      </c>
      <c r="E214" s="38">
        <f t="shared" ca="1" si="197"/>
        <v>104762</v>
      </c>
      <c r="F214" s="39">
        <f t="shared" ca="1" si="214"/>
        <v>104762</v>
      </c>
      <c r="G214" s="40">
        <f t="shared" ca="1" si="198"/>
        <v>33334</v>
      </c>
      <c r="H214" s="40">
        <f t="shared" ca="1" si="211"/>
        <v>71428</v>
      </c>
      <c r="I214" s="41">
        <f t="shared" ca="1" si="199"/>
        <v>15928684</v>
      </c>
      <c r="J214" s="42"/>
      <c r="K214" s="43"/>
      <c r="L214" s="43"/>
      <c r="M214" s="44">
        <f t="shared" ca="1" si="212"/>
        <v>5428576</v>
      </c>
      <c r="N214" s="45">
        <f t="shared" ca="1" si="213"/>
        <v>21357260</v>
      </c>
      <c r="Q214" s="25">
        <f t="shared" ca="1" si="215"/>
        <v>33334</v>
      </c>
      <c r="R214" s="25">
        <f t="shared" ca="1" si="216"/>
        <v>71428</v>
      </c>
    </row>
    <row r="215" spans="2:18">
      <c r="B215" s="101"/>
      <c r="C215" s="36">
        <f t="shared" ca="1" si="217"/>
        <v>198</v>
      </c>
      <c r="D215" s="37">
        <f t="shared" ca="1" si="210"/>
        <v>2.5000000000000001E-2</v>
      </c>
      <c r="E215" s="38">
        <f t="shared" ca="1" si="197"/>
        <v>315327</v>
      </c>
      <c r="F215" s="39">
        <f t="shared" ca="1" si="214"/>
        <v>104613</v>
      </c>
      <c r="G215" s="40">
        <f t="shared" ca="1" si="198"/>
        <v>33185</v>
      </c>
      <c r="H215" s="40">
        <f t="shared" ca="1" si="211"/>
        <v>71428</v>
      </c>
      <c r="I215" s="41">
        <f t="shared" ca="1" si="199"/>
        <v>15857256</v>
      </c>
      <c r="J215" s="46">
        <f t="shared" ref="J215" ca="1" si="218">IF(C215="","",K215+L215)</f>
        <v>210714</v>
      </c>
      <c r="K215" s="47">
        <f t="shared" ref="K215" ca="1" si="219">IF(C215="","",ROUND(M214*D215/2,0))</f>
        <v>67857</v>
      </c>
      <c r="L215" s="48">
        <f t="shared" ref="L215" ca="1" si="220">IF(C215="","",IF($E$8*2=C215/6,M214,L209))</f>
        <v>142857</v>
      </c>
      <c r="M215" s="44">
        <f t="shared" ref="M215" ca="1" si="221">IF(C215="","",M209-L215)</f>
        <v>5285719</v>
      </c>
      <c r="N215" s="45">
        <f t="shared" ca="1" si="213"/>
        <v>21142975</v>
      </c>
      <c r="Q215" s="25">
        <f t="shared" ca="1" si="215"/>
        <v>101042</v>
      </c>
      <c r="R215" s="25">
        <f t="shared" ca="1" si="216"/>
        <v>214285</v>
      </c>
    </row>
    <row r="216" spans="2:18">
      <c r="B216" s="101"/>
      <c r="C216" s="36">
        <f t="shared" ca="1" si="217"/>
        <v>199</v>
      </c>
      <c r="D216" s="37">
        <f t="shared" ca="1" si="210"/>
        <v>2.5000000000000001E-2</v>
      </c>
      <c r="E216" s="38">
        <f t="shared" ca="1" si="197"/>
        <v>104464</v>
      </c>
      <c r="F216" s="39">
        <f t="shared" ca="1" si="214"/>
        <v>104464</v>
      </c>
      <c r="G216" s="40">
        <f t="shared" ca="1" si="198"/>
        <v>33036</v>
      </c>
      <c r="H216" s="40">
        <f t="shared" ca="1" si="211"/>
        <v>71428</v>
      </c>
      <c r="I216" s="41">
        <f t="shared" ca="1" si="199"/>
        <v>15785828</v>
      </c>
      <c r="J216" s="42"/>
      <c r="K216" s="43"/>
      <c r="L216" s="43"/>
      <c r="M216" s="44">
        <f t="shared" ref="M216:M220" ca="1" si="222">IF(C216="","",M215)</f>
        <v>5285719</v>
      </c>
      <c r="N216" s="45">
        <f t="shared" ca="1" si="213"/>
        <v>21071547</v>
      </c>
      <c r="Q216" s="25">
        <f t="shared" ca="1" si="215"/>
        <v>33036</v>
      </c>
      <c r="R216" s="25">
        <f t="shared" ca="1" si="216"/>
        <v>71428</v>
      </c>
    </row>
    <row r="217" spans="2:18">
      <c r="B217" s="101"/>
      <c r="C217" s="36">
        <f t="shared" ca="1" si="217"/>
        <v>200</v>
      </c>
      <c r="D217" s="37">
        <f t="shared" ca="1" si="210"/>
        <v>2.5000000000000001E-2</v>
      </c>
      <c r="E217" s="38">
        <f t="shared" ca="1" si="197"/>
        <v>104315</v>
      </c>
      <c r="F217" s="39">
        <f t="shared" ca="1" si="214"/>
        <v>104315</v>
      </c>
      <c r="G217" s="40">
        <f t="shared" ca="1" si="198"/>
        <v>32887</v>
      </c>
      <c r="H217" s="40">
        <f t="shared" ca="1" si="211"/>
        <v>71428</v>
      </c>
      <c r="I217" s="41">
        <f t="shared" ca="1" si="199"/>
        <v>15714400</v>
      </c>
      <c r="J217" s="42"/>
      <c r="K217" s="43"/>
      <c r="L217" s="43"/>
      <c r="M217" s="44">
        <f t="shared" ca="1" si="222"/>
        <v>5285719</v>
      </c>
      <c r="N217" s="45">
        <f t="shared" ca="1" si="213"/>
        <v>21000119</v>
      </c>
      <c r="Q217" s="25">
        <f t="shared" ca="1" si="215"/>
        <v>32887</v>
      </c>
      <c r="R217" s="25">
        <f t="shared" ca="1" si="216"/>
        <v>71428</v>
      </c>
    </row>
    <row r="218" spans="2:18">
      <c r="B218" s="101"/>
      <c r="C218" s="36">
        <f t="shared" ca="1" si="217"/>
        <v>201</v>
      </c>
      <c r="D218" s="37">
        <f t="shared" ca="1" si="210"/>
        <v>2.5000000000000001E-2</v>
      </c>
      <c r="E218" s="38">
        <f t="shared" ca="1" si="197"/>
        <v>104166</v>
      </c>
      <c r="F218" s="39">
        <f t="shared" ca="1" si="214"/>
        <v>104166</v>
      </c>
      <c r="G218" s="40">
        <f t="shared" ca="1" si="198"/>
        <v>32738</v>
      </c>
      <c r="H218" s="40">
        <f t="shared" ca="1" si="211"/>
        <v>71428</v>
      </c>
      <c r="I218" s="41">
        <f t="shared" ca="1" si="199"/>
        <v>15642972</v>
      </c>
      <c r="J218" s="42"/>
      <c r="K218" s="43"/>
      <c r="L218" s="43"/>
      <c r="M218" s="44">
        <f t="shared" ca="1" si="222"/>
        <v>5285719</v>
      </c>
      <c r="N218" s="45">
        <f t="shared" ca="1" si="213"/>
        <v>20928691</v>
      </c>
      <c r="Q218" s="25">
        <f t="shared" ca="1" si="215"/>
        <v>32738</v>
      </c>
      <c r="R218" s="25">
        <f t="shared" ca="1" si="216"/>
        <v>71428</v>
      </c>
    </row>
    <row r="219" spans="2:18">
      <c r="B219" s="101"/>
      <c r="C219" s="36">
        <f t="shared" ca="1" si="217"/>
        <v>202</v>
      </c>
      <c r="D219" s="37">
        <f t="shared" ca="1" si="210"/>
        <v>2.5000000000000001E-2</v>
      </c>
      <c r="E219" s="38">
        <f t="shared" ca="1" si="197"/>
        <v>104018</v>
      </c>
      <c r="F219" s="39">
        <f t="shared" ca="1" si="214"/>
        <v>104018</v>
      </c>
      <c r="G219" s="40">
        <f t="shared" ca="1" si="198"/>
        <v>32590</v>
      </c>
      <c r="H219" s="40">
        <f t="shared" ca="1" si="211"/>
        <v>71428</v>
      </c>
      <c r="I219" s="41">
        <f t="shared" ca="1" si="199"/>
        <v>15571544</v>
      </c>
      <c r="J219" s="42"/>
      <c r="K219" s="43"/>
      <c r="L219" s="43"/>
      <c r="M219" s="44">
        <f t="shared" ca="1" si="222"/>
        <v>5285719</v>
      </c>
      <c r="N219" s="45">
        <f t="shared" ca="1" si="213"/>
        <v>20857263</v>
      </c>
      <c r="Q219" s="25">
        <f t="shared" ca="1" si="215"/>
        <v>32590</v>
      </c>
      <c r="R219" s="25">
        <f t="shared" ca="1" si="216"/>
        <v>71428</v>
      </c>
    </row>
    <row r="220" spans="2:18">
      <c r="B220" s="101"/>
      <c r="C220" s="36">
        <f t="shared" ca="1" si="217"/>
        <v>203</v>
      </c>
      <c r="D220" s="37">
        <f t="shared" ca="1" si="210"/>
        <v>2.5000000000000001E-2</v>
      </c>
      <c r="E220" s="38">
        <f t="shared" ca="1" si="197"/>
        <v>103869</v>
      </c>
      <c r="F220" s="39">
        <f t="shared" ca="1" si="214"/>
        <v>103869</v>
      </c>
      <c r="G220" s="40">
        <f t="shared" ca="1" si="198"/>
        <v>32441</v>
      </c>
      <c r="H220" s="40">
        <f t="shared" ca="1" si="211"/>
        <v>71428</v>
      </c>
      <c r="I220" s="41">
        <f t="shared" ca="1" si="199"/>
        <v>15500116</v>
      </c>
      <c r="J220" s="42"/>
      <c r="K220" s="43"/>
      <c r="L220" s="43"/>
      <c r="M220" s="44">
        <f t="shared" ca="1" si="222"/>
        <v>5285719</v>
      </c>
      <c r="N220" s="45">
        <f t="shared" ca="1" si="213"/>
        <v>20785835</v>
      </c>
      <c r="Q220" s="25">
        <f t="shared" ca="1" si="215"/>
        <v>32441</v>
      </c>
      <c r="R220" s="25">
        <f t="shared" ca="1" si="216"/>
        <v>71428</v>
      </c>
    </row>
    <row r="221" spans="2:18">
      <c r="B221" s="102"/>
      <c r="C221" s="49">
        <f t="shared" ca="1" si="217"/>
        <v>204</v>
      </c>
      <c r="D221" s="50">
        <f ca="1">IF(C221="","",VLOOKUP(C221/12,$H$6:$J$12,3,TRUE))</f>
        <v>2.5000000000000001E-2</v>
      </c>
      <c r="E221" s="51">
        <f t="shared" ca="1" si="197"/>
        <v>312648</v>
      </c>
      <c r="F221" s="52">
        <f t="shared" ca="1" si="214"/>
        <v>103720</v>
      </c>
      <c r="G221" s="53">
        <f t="shared" ca="1" si="198"/>
        <v>32292</v>
      </c>
      <c r="H221" s="53">
        <f t="shared" ref="H221" ca="1" si="223">IF(C221="","",IF($E$8*12=C221,I220,H220))</f>
        <v>71428</v>
      </c>
      <c r="I221" s="54">
        <f t="shared" ca="1" si="199"/>
        <v>15428688</v>
      </c>
      <c r="J221" s="52">
        <f t="shared" ref="J221" ca="1" si="224">IF(C221="","",K221+L221)</f>
        <v>208928</v>
      </c>
      <c r="K221" s="56">
        <f t="shared" ref="K221" ca="1" si="225">IF(C221="","",ROUND(M215*D221/2,0))</f>
        <v>66071</v>
      </c>
      <c r="L221" s="57">
        <f t="shared" ref="L221" ca="1" si="226">IF(C221="","",IF($E$8*2=C221/6,M220,L215))</f>
        <v>142857</v>
      </c>
      <c r="M221" s="58">
        <f t="shared" ref="M221" ca="1" si="227">IF(C221="","",M215-L221)</f>
        <v>5142862</v>
      </c>
      <c r="N221" s="59">
        <f t="shared" ca="1" si="213"/>
        <v>20571550</v>
      </c>
      <c r="Q221" s="25">
        <f t="shared" ca="1" si="215"/>
        <v>98363</v>
      </c>
      <c r="R221" s="25">
        <f t="shared" ca="1" si="216"/>
        <v>214285</v>
      </c>
    </row>
    <row r="222" spans="2:18">
      <c r="B222" s="100" t="str">
        <f ca="1">IF(C222="","",C233/12&amp;"年目")</f>
        <v>18年目</v>
      </c>
      <c r="C222" s="26">
        <f t="shared" ca="1" si="217"/>
        <v>205</v>
      </c>
      <c r="D222" s="27">
        <f t="shared" ref="D222:D232" ca="1" si="228">D223</f>
        <v>2.5000000000000001E-2</v>
      </c>
      <c r="E222" s="28">
        <f t="shared" ca="1" si="197"/>
        <v>103571</v>
      </c>
      <c r="F222" s="29">
        <f t="shared" ca="1" si="214"/>
        <v>103571</v>
      </c>
      <c r="G222" s="30">
        <f t="shared" ca="1" si="198"/>
        <v>32143</v>
      </c>
      <c r="H222" s="30">
        <f t="shared" ref="H222:H223" ca="1" si="229">IF(C222="","",H221)</f>
        <v>71428</v>
      </c>
      <c r="I222" s="31">
        <f t="shared" ca="1" si="199"/>
        <v>15357260</v>
      </c>
      <c r="J222" s="32"/>
      <c r="K222" s="33"/>
      <c r="L222" s="33"/>
      <c r="M222" s="34">
        <f t="shared" ref="M222:M226" ca="1" si="230">IF(C222="","",M221)</f>
        <v>5142862</v>
      </c>
      <c r="N222" s="35">
        <f t="shared" ca="1" si="213"/>
        <v>20500122</v>
      </c>
      <c r="Q222" s="25">
        <f t="shared" ca="1" si="215"/>
        <v>32143</v>
      </c>
      <c r="R222" s="25">
        <f t="shared" ca="1" si="216"/>
        <v>71428</v>
      </c>
    </row>
    <row r="223" spans="2:18">
      <c r="B223" s="101"/>
      <c r="C223" s="36">
        <f t="shared" ca="1" si="217"/>
        <v>206</v>
      </c>
      <c r="D223" s="37">
        <f t="shared" ca="1" si="228"/>
        <v>2.5000000000000001E-2</v>
      </c>
      <c r="E223" s="38">
        <f t="shared" ca="1" si="197"/>
        <v>103422</v>
      </c>
      <c r="F223" s="39">
        <f t="shared" ca="1" si="214"/>
        <v>103422</v>
      </c>
      <c r="G223" s="40">
        <f t="shared" ca="1" si="198"/>
        <v>31994</v>
      </c>
      <c r="H223" s="40">
        <f t="shared" ca="1" si="229"/>
        <v>71428</v>
      </c>
      <c r="I223" s="41">
        <f t="shared" ca="1" si="199"/>
        <v>15285832</v>
      </c>
      <c r="J223" s="42"/>
      <c r="K223" s="43"/>
      <c r="L223" s="43"/>
      <c r="M223" s="44">
        <f t="shared" ca="1" si="230"/>
        <v>5142862</v>
      </c>
      <c r="N223" s="45">
        <f t="shared" ca="1" si="213"/>
        <v>20428694</v>
      </c>
      <c r="Q223" s="25">
        <f t="shared" ca="1" si="215"/>
        <v>31994</v>
      </c>
      <c r="R223" s="25">
        <f t="shared" ca="1" si="216"/>
        <v>71428</v>
      </c>
    </row>
    <row r="224" spans="2:18">
      <c r="B224" s="101"/>
      <c r="C224" s="36">
        <f t="shared" ca="1" si="217"/>
        <v>207</v>
      </c>
      <c r="D224" s="37">
        <f t="shared" ca="1" si="228"/>
        <v>2.5000000000000001E-2</v>
      </c>
      <c r="E224" s="38">
        <f t="shared" ca="1" si="197"/>
        <v>103273</v>
      </c>
      <c r="F224" s="39">
        <f t="shared" ca="1" si="214"/>
        <v>103273</v>
      </c>
      <c r="G224" s="40">
        <f t="shared" ca="1" si="198"/>
        <v>31845</v>
      </c>
      <c r="H224" s="40">
        <f t="shared" ca="1" si="211"/>
        <v>71428</v>
      </c>
      <c r="I224" s="41">
        <f t="shared" ca="1" si="199"/>
        <v>15214404</v>
      </c>
      <c r="J224" s="42"/>
      <c r="K224" s="43"/>
      <c r="L224" s="43"/>
      <c r="M224" s="44">
        <f t="shared" ca="1" si="230"/>
        <v>5142862</v>
      </c>
      <c r="N224" s="45">
        <f t="shared" ca="1" si="213"/>
        <v>20357266</v>
      </c>
      <c r="Q224" s="25">
        <f t="shared" ca="1" si="215"/>
        <v>31845</v>
      </c>
      <c r="R224" s="25">
        <f t="shared" ca="1" si="216"/>
        <v>71428</v>
      </c>
    </row>
    <row r="225" spans="2:18">
      <c r="B225" s="101"/>
      <c r="C225" s="36">
        <f t="shared" ca="1" si="217"/>
        <v>208</v>
      </c>
      <c r="D225" s="37">
        <f t="shared" ca="1" si="228"/>
        <v>2.5000000000000001E-2</v>
      </c>
      <c r="E225" s="38">
        <f t="shared" ca="1" si="197"/>
        <v>103125</v>
      </c>
      <c r="F225" s="39">
        <f t="shared" ca="1" si="214"/>
        <v>103125</v>
      </c>
      <c r="G225" s="40">
        <f t="shared" ca="1" si="198"/>
        <v>31697</v>
      </c>
      <c r="H225" s="40">
        <f t="shared" ca="1" si="211"/>
        <v>71428</v>
      </c>
      <c r="I225" s="41">
        <f t="shared" ca="1" si="199"/>
        <v>15142976</v>
      </c>
      <c r="J225" s="42"/>
      <c r="K225" s="43"/>
      <c r="L225" s="43"/>
      <c r="M225" s="44">
        <f t="shared" ca="1" si="230"/>
        <v>5142862</v>
      </c>
      <c r="N225" s="45">
        <f t="shared" ca="1" si="213"/>
        <v>20285838</v>
      </c>
      <c r="Q225" s="25">
        <f t="shared" ca="1" si="215"/>
        <v>31697</v>
      </c>
      <c r="R225" s="25">
        <f t="shared" ca="1" si="216"/>
        <v>71428</v>
      </c>
    </row>
    <row r="226" spans="2:18">
      <c r="B226" s="101"/>
      <c r="C226" s="36">
        <f t="shared" ca="1" si="217"/>
        <v>209</v>
      </c>
      <c r="D226" s="37">
        <f t="shared" ca="1" si="228"/>
        <v>2.5000000000000001E-2</v>
      </c>
      <c r="E226" s="38">
        <f t="shared" ca="1" si="197"/>
        <v>102976</v>
      </c>
      <c r="F226" s="39">
        <f t="shared" ca="1" si="214"/>
        <v>102976</v>
      </c>
      <c r="G226" s="40">
        <f t="shared" ca="1" si="198"/>
        <v>31548</v>
      </c>
      <c r="H226" s="40">
        <f t="shared" ca="1" si="211"/>
        <v>71428</v>
      </c>
      <c r="I226" s="41">
        <f t="shared" ca="1" si="199"/>
        <v>15071548</v>
      </c>
      <c r="J226" s="42"/>
      <c r="K226" s="43"/>
      <c r="L226" s="43"/>
      <c r="M226" s="44">
        <f t="shared" ca="1" si="230"/>
        <v>5142862</v>
      </c>
      <c r="N226" s="45">
        <f t="shared" ca="1" si="213"/>
        <v>20214410</v>
      </c>
      <c r="Q226" s="25">
        <f t="shared" ca="1" si="215"/>
        <v>31548</v>
      </c>
      <c r="R226" s="25">
        <f t="shared" ca="1" si="216"/>
        <v>71428</v>
      </c>
    </row>
    <row r="227" spans="2:18">
      <c r="B227" s="101"/>
      <c r="C227" s="36">
        <f t="shared" ca="1" si="217"/>
        <v>210</v>
      </c>
      <c r="D227" s="37">
        <f t="shared" ca="1" si="228"/>
        <v>2.5000000000000001E-2</v>
      </c>
      <c r="E227" s="38">
        <f t="shared" ca="1" si="197"/>
        <v>309970</v>
      </c>
      <c r="F227" s="39">
        <f t="shared" ca="1" si="214"/>
        <v>102827</v>
      </c>
      <c r="G227" s="40">
        <f t="shared" ca="1" si="198"/>
        <v>31399</v>
      </c>
      <c r="H227" s="40">
        <f t="shared" ca="1" si="211"/>
        <v>71428</v>
      </c>
      <c r="I227" s="41">
        <f t="shared" ca="1" si="199"/>
        <v>15000120</v>
      </c>
      <c r="J227" s="46">
        <f t="shared" ref="J227" ca="1" si="231">IF(C227="","",K227+L227)</f>
        <v>207143</v>
      </c>
      <c r="K227" s="47">
        <f t="shared" ref="K227" ca="1" si="232">IF(C227="","",ROUND(M226*D227/2,0))</f>
        <v>64286</v>
      </c>
      <c r="L227" s="48">
        <f t="shared" ref="L227" ca="1" si="233">IF(C227="","",IF($E$8*2=C227/6,M226,L221))</f>
        <v>142857</v>
      </c>
      <c r="M227" s="44">
        <f t="shared" ref="M227" ca="1" si="234">IF(C227="","",M221-L227)</f>
        <v>5000005</v>
      </c>
      <c r="N227" s="45">
        <f t="shared" ca="1" si="213"/>
        <v>20000125</v>
      </c>
      <c r="Q227" s="25">
        <f t="shared" ca="1" si="215"/>
        <v>95685</v>
      </c>
      <c r="R227" s="25">
        <f t="shared" ca="1" si="216"/>
        <v>214285</v>
      </c>
    </row>
    <row r="228" spans="2:18">
      <c r="B228" s="101"/>
      <c r="C228" s="36">
        <f t="shared" ca="1" si="217"/>
        <v>211</v>
      </c>
      <c r="D228" s="37">
        <f t="shared" ca="1" si="228"/>
        <v>2.5000000000000001E-2</v>
      </c>
      <c r="E228" s="38">
        <f t="shared" ca="1" si="197"/>
        <v>102678</v>
      </c>
      <c r="F228" s="39">
        <f t="shared" ca="1" si="214"/>
        <v>102678</v>
      </c>
      <c r="G228" s="40">
        <f t="shared" ca="1" si="198"/>
        <v>31250</v>
      </c>
      <c r="H228" s="40">
        <f t="shared" ca="1" si="211"/>
        <v>71428</v>
      </c>
      <c r="I228" s="41">
        <f t="shared" ca="1" si="199"/>
        <v>14928692</v>
      </c>
      <c r="J228" s="42"/>
      <c r="K228" s="43"/>
      <c r="L228" s="43"/>
      <c r="M228" s="44">
        <f t="shared" ref="M228:M232" ca="1" si="235">IF(C228="","",M227)</f>
        <v>5000005</v>
      </c>
      <c r="N228" s="45">
        <f t="shared" ca="1" si="213"/>
        <v>19928697</v>
      </c>
      <c r="Q228" s="25">
        <f t="shared" ca="1" si="215"/>
        <v>31250</v>
      </c>
      <c r="R228" s="25">
        <f t="shared" ca="1" si="216"/>
        <v>71428</v>
      </c>
    </row>
    <row r="229" spans="2:18">
      <c r="B229" s="101"/>
      <c r="C229" s="36">
        <f t="shared" ca="1" si="217"/>
        <v>212</v>
      </c>
      <c r="D229" s="37">
        <f t="shared" ca="1" si="228"/>
        <v>2.5000000000000001E-2</v>
      </c>
      <c r="E229" s="38">
        <f t="shared" ca="1" si="197"/>
        <v>102529</v>
      </c>
      <c r="F229" s="39">
        <f t="shared" ca="1" si="214"/>
        <v>102529</v>
      </c>
      <c r="G229" s="40">
        <f t="shared" ca="1" si="198"/>
        <v>31101</v>
      </c>
      <c r="H229" s="40">
        <f t="shared" ca="1" si="211"/>
        <v>71428</v>
      </c>
      <c r="I229" s="41">
        <f t="shared" ca="1" si="199"/>
        <v>14857264</v>
      </c>
      <c r="J229" s="42"/>
      <c r="K229" s="43"/>
      <c r="L229" s="43"/>
      <c r="M229" s="44">
        <f t="shared" ca="1" si="235"/>
        <v>5000005</v>
      </c>
      <c r="N229" s="45">
        <f t="shared" ca="1" si="213"/>
        <v>19857269</v>
      </c>
      <c r="Q229" s="25">
        <f t="shared" ca="1" si="215"/>
        <v>31101</v>
      </c>
      <c r="R229" s="25">
        <f t="shared" ca="1" si="216"/>
        <v>71428</v>
      </c>
    </row>
    <row r="230" spans="2:18">
      <c r="B230" s="101"/>
      <c r="C230" s="36">
        <f t="shared" ca="1" si="217"/>
        <v>213</v>
      </c>
      <c r="D230" s="37">
        <f t="shared" ca="1" si="228"/>
        <v>2.5000000000000001E-2</v>
      </c>
      <c r="E230" s="38">
        <f t="shared" ca="1" si="197"/>
        <v>102381</v>
      </c>
      <c r="F230" s="39">
        <f t="shared" ca="1" si="214"/>
        <v>102381</v>
      </c>
      <c r="G230" s="40">
        <f t="shared" ca="1" si="198"/>
        <v>30953</v>
      </c>
      <c r="H230" s="40">
        <f t="shared" ca="1" si="211"/>
        <v>71428</v>
      </c>
      <c r="I230" s="41">
        <f t="shared" ca="1" si="199"/>
        <v>14785836</v>
      </c>
      <c r="J230" s="42"/>
      <c r="K230" s="43"/>
      <c r="L230" s="43"/>
      <c r="M230" s="44">
        <f t="shared" ca="1" si="235"/>
        <v>5000005</v>
      </c>
      <c r="N230" s="45">
        <f t="shared" ca="1" si="213"/>
        <v>19785841</v>
      </c>
      <c r="Q230" s="25">
        <f t="shared" ca="1" si="215"/>
        <v>30953</v>
      </c>
      <c r="R230" s="25">
        <f t="shared" ca="1" si="216"/>
        <v>71428</v>
      </c>
    </row>
    <row r="231" spans="2:18">
      <c r="B231" s="101"/>
      <c r="C231" s="36">
        <f t="shared" ca="1" si="217"/>
        <v>214</v>
      </c>
      <c r="D231" s="37">
        <f t="shared" ca="1" si="228"/>
        <v>2.5000000000000001E-2</v>
      </c>
      <c r="E231" s="38">
        <f t="shared" ca="1" si="197"/>
        <v>102232</v>
      </c>
      <c r="F231" s="39">
        <f t="shared" ca="1" si="214"/>
        <v>102232</v>
      </c>
      <c r="G231" s="40">
        <f t="shared" ca="1" si="198"/>
        <v>30804</v>
      </c>
      <c r="H231" s="40">
        <f t="shared" ca="1" si="211"/>
        <v>71428</v>
      </c>
      <c r="I231" s="41">
        <f t="shared" ca="1" si="199"/>
        <v>14714408</v>
      </c>
      <c r="J231" s="42"/>
      <c r="K231" s="43"/>
      <c r="L231" s="43"/>
      <c r="M231" s="44">
        <f t="shared" ca="1" si="235"/>
        <v>5000005</v>
      </c>
      <c r="N231" s="45">
        <f t="shared" ca="1" si="213"/>
        <v>19714413</v>
      </c>
      <c r="Q231" s="25">
        <f t="shared" ca="1" si="215"/>
        <v>30804</v>
      </c>
      <c r="R231" s="25">
        <f t="shared" ca="1" si="216"/>
        <v>71428</v>
      </c>
    </row>
    <row r="232" spans="2:18">
      <c r="B232" s="101"/>
      <c r="C232" s="36">
        <f t="shared" ca="1" si="217"/>
        <v>215</v>
      </c>
      <c r="D232" s="37">
        <f t="shared" ca="1" si="228"/>
        <v>2.5000000000000001E-2</v>
      </c>
      <c r="E232" s="38">
        <f t="shared" ca="1" si="197"/>
        <v>102083</v>
      </c>
      <c r="F232" s="39">
        <f t="shared" ca="1" si="214"/>
        <v>102083</v>
      </c>
      <c r="G232" s="40">
        <f t="shared" ca="1" si="198"/>
        <v>30655</v>
      </c>
      <c r="H232" s="40">
        <f t="shared" ca="1" si="211"/>
        <v>71428</v>
      </c>
      <c r="I232" s="41">
        <f t="shared" ca="1" si="199"/>
        <v>14642980</v>
      </c>
      <c r="J232" s="42"/>
      <c r="K232" s="43"/>
      <c r="L232" s="43"/>
      <c r="M232" s="44">
        <f t="shared" ca="1" si="235"/>
        <v>5000005</v>
      </c>
      <c r="N232" s="45">
        <f t="shared" ca="1" si="213"/>
        <v>19642985</v>
      </c>
      <c r="Q232" s="25">
        <f t="shared" ca="1" si="215"/>
        <v>30655</v>
      </c>
      <c r="R232" s="25">
        <f t="shared" ca="1" si="216"/>
        <v>71428</v>
      </c>
    </row>
    <row r="233" spans="2:18">
      <c r="B233" s="102"/>
      <c r="C233" s="49">
        <f t="shared" ca="1" si="217"/>
        <v>216</v>
      </c>
      <c r="D233" s="50">
        <f ca="1">IF(C233="","",VLOOKUP(C233/12,$H$6:$J$12,3,TRUE))</f>
        <v>2.5000000000000001E-2</v>
      </c>
      <c r="E233" s="51">
        <f t="shared" ca="1" si="197"/>
        <v>307291</v>
      </c>
      <c r="F233" s="52">
        <f t="shared" ca="1" si="214"/>
        <v>101934</v>
      </c>
      <c r="G233" s="53">
        <f t="shared" ca="1" si="198"/>
        <v>30506</v>
      </c>
      <c r="H233" s="53">
        <f t="shared" ref="H233" ca="1" si="236">IF(C233="","",IF($E$8*12=C233,I232,H232))</f>
        <v>71428</v>
      </c>
      <c r="I233" s="54">
        <f t="shared" ca="1" si="199"/>
        <v>14571552</v>
      </c>
      <c r="J233" s="52">
        <f t="shared" ref="J233" ca="1" si="237">IF(C233="","",K233+L233)</f>
        <v>205357</v>
      </c>
      <c r="K233" s="56">
        <f t="shared" ref="K233" ca="1" si="238">IF(C233="","",ROUND(M227*D233/2,0))</f>
        <v>62500</v>
      </c>
      <c r="L233" s="57">
        <f t="shared" ref="L233" ca="1" si="239">IF(C233="","",IF($E$8*2=C233/6,M232,L227))</f>
        <v>142857</v>
      </c>
      <c r="M233" s="58">
        <f t="shared" ref="M233" ca="1" si="240">IF(C233="","",M227-L233)</f>
        <v>4857148</v>
      </c>
      <c r="N233" s="59">
        <f t="shared" ca="1" si="213"/>
        <v>19428700</v>
      </c>
      <c r="Q233" s="25">
        <f t="shared" ca="1" si="215"/>
        <v>93006</v>
      </c>
      <c r="R233" s="25">
        <f t="shared" ca="1" si="216"/>
        <v>214285</v>
      </c>
    </row>
    <row r="234" spans="2:18">
      <c r="B234" s="100" t="str">
        <f ca="1">IF(C234="","",C245/12&amp;"年目")</f>
        <v>19年目</v>
      </c>
      <c r="C234" s="26">
        <f t="shared" ca="1" si="217"/>
        <v>217</v>
      </c>
      <c r="D234" s="27">
        <f t="shared" ref="D234:D244" ca="1" si="241">D235</f>
        <v>2.5000000000000001E-2</v>
      </c>
      <c r="E234" s="28">
        <f t="shared" ca="1" si="197"/>
        <v>101785</v>
      </c>
      <c r="F234" s="29">
        <f t="shared" ca="1" si="214"/>
        <v>101785</v>
      </c>
      <c r="G234" s="30">
        <f t="shared" ca="1" si="198"/>
        <v>30357</v>
      </c>
      <c r="H234" s="30">
        <f t="shared" ref="H234:H235" ca="1" si="242">IF(C234="","",H233)</f>
        <v>71428</v>
      </c>
      <c r="I234" s="31">
        <f t="shared" ca="1" si="199"/>
        <v>14500124</v>
      </c>
      <c r="J234" s="32"/>
      <c r="K234" s="33"/>
      <c r="L234" s="33"/>
      <c r="M234" s="34">
        <f t="shared" ref="M234:M238" ca="1" si="243">IF(C234="","",M233)</f>
        <v>4857148</v>
      </c>
      <c r="N234" s="35">
        <f t="shared" ca="1" si="213"/>
        <v>19357272</v>
      </c>
      <c r="Q234" s="25">
        <f t="shared" ca="1" si="215"/>
        <v>30357</v>
      </c>
      <c r="R234" s="25">
        <f t="shared" ca="1" si="216"/>
        <v>71428</v>
      </c>
    </row>
    <row r="235" spans="2:18">
      <c r="B235" s="101"/>
      <c r="C235" s="36">
        <f t="shared" ca="1" si="217"/>
        <v>218</v>
      </c>
      <c r="D235" s="37">
        <f t="shared" ca="1" si="241"/>
        <v>2.5000000000000001E-2</v>
      </c>
      <c r="E235" s="38">
        <f t="shared" ca="1" si="197"/>
        <v>101637</v>
      </c>
      <c r="F235" s="39">
        <f t="shared" ca="1" si="214"/>
        <v>101637</v>
      </c>
      <c r="G235" s="40">
        <f t="shared" ca="1" si="198"/>
        <v>30209</v>
      </c>
      <c r="H235" s="40">
        <f t="shared" ca="1" si="242"/>
        <v>71428</v>
      </c>
      <c r="I235" s="41">
        <f t="shared" ca="1" si="199"/>
        <v>14428696</v>
      </c>
      <c r="J235" s="42"/>
      <c r="K235" s="43"/>
      <c r="L235" s="43"/>
      <c r="M235" s="44">
        <f t="shared" ca="1" si="243"/>
        <v>4857148</v>
      </c>
      <c r="N235" s="45">
        <f t="shared" ca="1" si="213"/>
        <v>19285844</v>
      </c>
      <c r="Q235" s="25">
        <f t="shared" ca="1" si="215"/>
        <v>30209</v>
      </c>
      <c r="R235" s="25">
        <f t="shared" ca="1" si="216"/>
        <v>71428</v>
      </c>
    </row>
    <row r="236" spans="2:18">
      <c r="B236" s="101"/>
      <c r="C236" s="36">
        <f t="shared" ca="1" si="217"/>
        <v>219</v>
      </c>
      <c r="D236" s="37">
        <f t="shared" ca="1" si="241"/>
        <v>2.5000000000000001E-2</v>
      </c>
      <c r="E236" s="38">
        <f t="shared" ca="1" si="197"/>
        <v>101488</v>
      </c>
      <c r="F236" s="39">
        <f t="shared" ca="1" si="214"/>
        <v>101488</v>
      </c>
      <c r="G236" s="40">
        <f t="shared" ca="1" si="198"/>
        <v>30060</v>
      </c>
      <c r="H236" s="40">
        <f t="shared" ca="1" si="211"/>
        <v>71428</v>
      </c>
      <c r="I236" s="41">
        <f t="shared" ca="1" si="199"/>
        <v>14357268</v>
      </c>
      <c r="J236" s="42"/>
      <c r="K236" s="43"/>
      <c r="L236" s="43"/>
      <c r="M236" s="44">
        <f t="shared" ca="1" si="243"/>
        <v>4857148</v>
      </c>
      <c r="N236" s="45">
        <f t="shared" ca="1" si="213"/>
        <v>19214416</v>
      </c>
      <c r="Q236" s="25">
        <f t="shared" ca="1" si="215"/>
        <v>30060</v>
      </c>
      <c r="R236" s="25">
        <f t="shared" ca="1" si="216"/>
        <v>71428</v>
      </c>
    </row>
    <row r="237" spans="2:18">
      <c r="B237" s="101"/>
      <c r="C237" s="36">
        <f t="shared" ca="1" si="217"/>
        <v>220</v>
      </c>
      <c r="D237" s="37">
        <f t="shared" ca="1" si="241"/>
        <v>2.5000000000000001E-2</v>
      </c>
      <c r="E237" s="38">
        <f t="shared" ca="1" si="197"/>
        <v>101339</v>
      </c>
      <c r="F237" s="39">
        <f t="shared" ca="1" si="214"/>
        <v>101339</v>
      </c>
      <c r="G237" s="40">
        <f t="shared" ca="1" si="198"/>
        <v>29911</v>
      </c>
      <c r="H237" s="40">
        <f t="shared" ca="1" si="211"/>
        <v>71428</v>
      </c>
      <c r="I237" s="41">
        <f t="shared" ca="1" si="199"/>
        <v>14285840</v>
      </c>
      <c r="J237" s="42"/>
      <c r="K237" s="43"/>
      <c r="L237" s="43"/>
      <c r="M237" s="44">
        <f t="shared" ca="1" si="243"/>
        <v>4857148</v>
      </c>
      <c r="N237" s="45">
        <f t="shared" ca="1" si="213"/>
        <v>19142988</v>
      </c>
      <c r="Q237" s="25">
        <f t="shared" ca="1" si="215"/>
        <v>29911</v>
      </c>
      <c r="R237" s="25">
        <f t="shared" ca="1" si="216"/>
        <v>71428</v>
      </c>
    </row>
    <row r="238" spans="2:18">
      <c r="B238" s="101"/>
      <c r="C238" s="36">
        <f t="shared" ca="1" si="217"/>
        <v>221</v>
      </c>
      <c r="D238" s="37">
        <f t="shared" ca="1" si="241"/>
        <v>2.5000000000000001E-2</v>
      </c>
      <c r="E238" s="38">
        <f t="shared" ca="1" si="197"/>
        <v>101190</v>
      </c>
      <c r="F238" s="39">
        <f t="shared" ca="1" si="214"/>
        <v>101190</v>
      </c>
      <c r="G238" s="40">
        <f t="shared" ca="1" si="198"/>
        <v>29762</v>
      </c>
      <c r="H238" s="40">
        <f t="shared" ca="1" si="211"/>
        <v>71428</v>
      </c>
      <c r="I238" s="41">
        <f t="shared" ca="1" si="199"/>
        <v>14214412</v>
      </c>
      <c r="J238" s="42"/>
      <c r="K238" s="43"/>
      <c r="L238" s="43"/>
      <c r="M238" s="44">
        <f t="shared" ca="1" si="243"/>
        <v>4857148</v>
      </c>
      <c r="N238" s="45">
        <f t="shared" ca="1" si="213"/>
        <v>19071560</v>
      </c>
      <c r="Q238" s="25">
        <f t="shared" ca="1" si="215"/>
        <v>29762</v>
      </c>
      <c r="R238" s="25">
        <f t="shared" ca="1" si="216"/>
        <v>71428</v>
      </c>
    </row>
    <row r="239" spans="2:18">
      <c r="B239" s="101"/>
      <c r="C239" s="36">
        <f t="shared" ca="1" si="217"/>
        <v>222</v>
      </c>
      <c r="D239" s="37">
        <f t="shared" ca="1" si="241"/>
        <v>2.5000000000000001E-2</v>
      </c>
      <c r="E239" s="38">
        <f t="shared" ca="1" si="197"/>
        <v>304612</v>
      </c>
      <c r="F239" s="39">
        <f t="shared" ca="1" si="214"/>
        <v>101041</v>
      </c>
      <c r="G239" s="40">
        <f t="shared" ca="1" si="198"/>
        <v>29613</v>
      </c>
      <c r="H239" s="40">
        <f t="shared" ca="1" si="211"/>
        <v>71428</v>
      </c>
      <c r="I239" s="41">
        <f t="shared" ca="1" si="199"/>
        <v>14142984</v>
      </c>
      <c r="J239" s="46">
        <f t="shared" ref="J239" ca="1" si="244">IF(C239="","",K239+L239)</f>
        <v>203571</v>
      </c>
      <c r="K239" s="47">
        <f t="shared" ref="K239" ca="1" si="245">IF(C239="","",ROUND(M238*D239/2,0))</f>
        <v>60714</v>
      </c>
      <c r="L239" s="48">
        <f t="shared" ref="L239" ca="1" si="246">IF(C239="","",IF($E$8*2=C239/6,M238,L233))</f>
        <v>142857</v>
      </c>
      <c r="M239" s="44">
        <f t="shared" ref="M239" ca="1" si="247">IF(C239="","",M233-L239)</f>
        <v>4714291</v>
      </c>
      <c r="N239" s="45">
        <f t="shared" ca="1" si="213"/>
        <v>18857275</v>
      </c>
      <c r="Q239" s="25">
        <f t="shared" ca="1" si="215"/>
        <v>90327</v>
      </c>
      <c r="R239" s="25">
        <f t="shared" ca="1" si="216"/>
        <v>214285</v>
      </c>
    </row>
    <row r="240" spans="2:18">
      <c r="B240" s="101"/>
      <c r="C240" s="36">
        <f t="shared" ca="1" si="217"/>
        <v>223</v>
      </c>
      <c r="D240" s="37">
        <f t="shared" ca="1" si="241"/>
        <v>2.5000000000000001E-2</v>
      </c>
      <c r="E240" s="38">
        <f t="shared" ca="1" si="197"/>
        <v>100893</v>
      </c>
      <c r="F240" s="39">
        <f t="shared" ca="1" si="214"/>
        <v>100893</v>
      </c>
      <c r="G240" s="40">
        <f t="shared" ca="1" si="198"/>
        <v>29465</v>
      </c>
      <c r="H240" s="40">
        <f t="shared" ca="1" si="211"/>
        <v>71428</v>
      </c>
      <c r="I240" s="41">
        <f t="shared" ca="1" si="199"/>
        <v>14071556</v>
      </c>
      <c r="J240" s="42"/>
      <c r="K240" s="43"/>
      <c r="L240" s="43"/>
      <c r="M240" s="44">
        <f t="shared" ref="M240:M244" ca="1" si="248">IF(C240="","",M239)</f>
        <v>4714291</v>
      </c>
      <c r="N240" s="45">
        <f t="shared" ca="1" si="213"/>
        <v>18785847</v>
      </c>
      <c r="Q240" s="25">
        <f t="shared" ca="1" si="215"/>
        <v>29465</v>
      </c>
      <c r="R240" s="25">
        <f t="shared" ca="1" si="216"/>
        <v>71428</v>
      </c>
    </row>
    <row r="241" spans="2:18">
      <c r="B241" s="101"/>
      <c r="C241" s="36">
        <f t="shared" ca="1" si="217"/>
        <v>224</v>
      </c>
      <c r="D241" s="37">
        <f t="shared" ca="1" si="241"/>
        <v>2.5000000000000001E-2</v>
      </c>
      <c r="E241" s="38">
        <f t="shared" ca="1" si="197"/>
        <v>100744</v>
      </c>
      <c r="F241" s="39">
        <f t="shared" ca="1" si="214"/>
        <v>100744</v>
      </c>
      <c r="G241" s="40">
        <f t="shared" ca="1" si="198"/>
        <v>29316</v>
      </c>
      <c r="H241" s="40">
        <f t="shared" ca="1" si="211"/>
        <v>71428</v>
      </c>
      <c r="I241" s="41">
        <f t="shared" ca="1" si="199"/>
        <v>14000128</v>
      </c>
      <c r="J241" s="42"/>
      <c r="K241" s="43"/>
      <c r="L241" s="43"/>
      <c r="M241" s="44">
        <f t="shared" ca="1" si="248"/>
        <v>4714291</v>
      </c>
      <c r="N241" s="45">
        <f t="shared" ca="1" si="213"/>
        <v>18714419</v>
      </c>
      <c r="Q241" s="25">
        <f t="shared" ca="1" si="215"/>
        <v>29316</v>
      </c>
      <c r="R241" s="25">
        <f t="shared" ca="1" si="216"/>
        <v>71428</v>
      </c>
    </row>
    <row r="242" spans="2:18">
      <c r="B242" s="101"/>
      <c r="C242" s="36">
        <f t="shared" ca="1" si="217"/>
        <v>225</v>
      </c>
      <c r="D242" s="37">
        <f t="shared" ca="1" si="241"/>
        <v>2.5000000000000001E-2</v>
      </c>
      <c r="E242" s="38">
        <f t="shared" ca="1" si="197"/>
        <v>100595</v>
      </c>
      <c r="F242" s="39">
        <f t="shared" ca="1" si="214"/>
        <v>100595</v>
      </c>
      <c r="G242" s="40">
        <f t="shared" ca="1" si="198"/>
        <v>29167</v>
      </c>
      <c r="H242" s="40">
        <f t="shared" ca="1" si="211"/>
        <v>71428</v>
      </c>
      <c r="I242" s="41">
        <f t="shared" ca="1" si="199"/>
        <v>13928700</v>
      </c>
      <c r="J242" s="42"/>
      <c r="K242" s="43"/>
      <c r="L242" s="43"/>
      <c r="M242" s="44">
        <f t="shared" ca="1" si="248"/>
        <v>4714291</v>
      </c>
      <c r="N242" s="45">
        <f t="shared" ca="1" si="213"/>
        <v>18642991</v>
      </c>
      <c r="Q242" s="25">
        <f t="shared" ca="1" si="215"/>
        <v>29167</v>
      </c>
      <c r="R242" s="25">
        <f t="shared" ca="1" si="216"/>
        <v>71428</v>
      </c>
    </row>
    <row r="243" spans="2:18">
      <c r="B243" s="101"/>
      <c r="C243" s="36">
        <f t="shared" ca="1" si="217"/>
        <v>226</v>
      </c>
      <c r="D243" s="37">
        <f t="shared" ca="1" si="241"/>
        <v>2.5000000000000001E-2</v>
      </c>
      <c r="E243" s="38">
        <f t="shared" ca="1" si="197"/>
        <v>100446</v>
      </c>
      <c r="F243" s="39">
        <f t="shared" ca="1" si="214"/>
        <v>100446</v>
      </c>
      <c r="G243" s="40">
        <f t="shared" ca="1" si="198"/>
        <v>29018</v>
      </c>
      <c r="H243" s="40">
        <f t="shared" ca="1" si="211"/>
        <v>71428</v>
      </c>
      <c r="I243" s="41">
        <f t="shared" ca="1" si="199"/>
        <v>13857272</v>
      </c>
      <c r="J243" s="42"/>
      <c r="K243" s="43"/>
      <c r="L243" s="43"/>
      <c r="M243" s="44">
        <f t="shared" ca="1" si="248"/>
        <v>4714291</v>
      </c>
      <c r="N243" s="45">
        <f t="shared" ca="1" si="213"/>
        <v>18571563</v>
      </c>
      <c r="Q243" s="25">
        <f t="shared" ca="1" si="215"/>
        <v>29018</v>
      </c>
      <c r="R243" s="25">
        <f t="shared" ca="1" si="216"/>
        <v>71428</v>
      </c>
    </row>
    <row r="244" spans="2:18">
      <c r="B244" s="101"/>
      <c r="C244" s="36">
        <f t="shared" ca="1" si="217"/>
        <v>227</v>
      </c>
      <c r="D244" s="37">
        <f t="shared" ca="1" si="241"/>
        <v>2.5000000000000001E-2</v>
      </c>
      <c r="E244" s="38">
        <f t="shared" ca="1" si="197"/>
        <v>100297</v>
      </c>
      <c r="F244" s="39">
        <f t="shared" ca="1" si="214"/>
        <v>100297</v>
      </c>
      <c r="G244" s="40">
        <f t="shared" ca="1" si="198"/>
        <v>28869</v>
      </c>
      <c r="H244" s="40">
        <f t="shared" ca="1" si="211"/>
        <v>71428</v>
      </c>
      <c r="I244" s="41">
        <f t="shared" ca="1" si="199"/>
        <v>13785844</v>
      </c>
      <c r="J244" s="42"/>
      <c r="K244" s="43"/>
      <c r="L244" s="43"/>
      <c r="M244" s="44">
        <f t="shared" ca="1" si="248"/>
        <v>4714291</v>
      </c>
      <c r="N244" s="45">
        <f t="shared" ca="1" si="213"/>
        <v>18500135</v>
      </c>
      <c r="Q244" s="25">
        <f t="shared" ca="1" si="215"/>
        <v>28869</v>
      </c>
      <c r="R244" s="25">
        <f t="shared" ca="1" si="216"/>
        <v>71428</v>
      </c>
    </row>
    <row r="245" spans="2:18">
      <c r="B245" s="102"/>
      <c r="C245" s="49">
        <f t="shared" ca="1" si="217"/>
        <v>228</v>
      </c>
      <c r="D245" s="50">
        <f ca="1">IF(C245="","",VLOOKUP(C245/12,$H$6:$J$12,3,TRUE))</f>
        <v>2.5000000000000001E-2</v>
      </c>
      <c r="E245" s="51">
        <f t="shared" ca="1" si="197"/>
        <v>301935</v>
      </c>
      <c r="F245" s="52">
        <f t="shared" ca="1" si="214"/>
        <v>100149</v>
      </c>
      <c r="G245" s="53">
        <f t="shared" ca="1" si="198"/>
        <v>28721</v>
      </c>
      <c r="H245" s="53">
        <f t="shared" ref="H245" ca="1" si="249">IF(C245="","",IF($E$8*12=C245,I244,H244))</f>
        <v>71428</v>
      </c>
      <c r="I245" s="54">
        <f t="shared" ca="1" si="199"/>
        <v>13714416</v>
      </c>
      <c r="J245" s="52">
        <f t="shared" ref="J245" ca="1" si="250">IF(C245="","",K245+L245)</f>
        <v>201786</v>
      </c>
      <c r="K245" s="56">
        <f t="shared" ref="K245" ca="1" si="251">IF(C245="","",ROUND(M239*D245/2,0))</f>
        <v>58929</v>
      </c>
      <c r="L245" s="57">
        <f t="shared" ref="L245" ca="1" si="252">IF(C245="","",IF($E$8*2=C245/6,M244,L239))</f>
        <v>142857</v>
      </c>
      <c r="M245" s="58">
        <f t="shared" ref="M245" ca="1" si="253">IF(C245="","",M239-L245)</f>
        <v>4571434</v>
      </c>
      <c r="N245" s="59">
        <f t="shared" ca="1" si="213"/>
        <v>18285850</v>
      </c>
      <c r="Q245" s="25">
        <f t="shared" ca="1" si="215"/>
        <v>87650</v>
      </c>
      <c r="R245" s="25">
        <f t="shared" ca="1" si="216"/>
        <v>214285</v>
      </c>
    </row>
    <row r="246" spans="2:18">
      <c r="B246" s="100" t="str">
        <f ca="1">IF(C246="","",C257/12&amp;"年目")</f>
        <v>20年目</v>
      </c>
      <c r="C246" s="26">
        <f t="shared" ca="1" si="217"/>
        <v>229</v>
      </c>
      <c r="D246" s="27">
        <f t="shared" ref="D246:D256" ca="1" si="254">D247</f>
        <v>2.5000000000000001E-2</v>
      </c>
      <c r="E246" s="28">
        <f t="shared" ca="1" si="197"/>
        <v>100000</v>
      </c>
      <c r="F246" s="29">
        <f t="shared" ca="1" si="214"/>
        <v>100000</v>
      </c>
      <c r="G246" s="30">
        <f t="shared" ca="1" si="198"/>
        <v>28572</v>
      </c>
      <c r="H246" s="30">
        <f t="shared" ref="H246:H247" ca="1" si="255">IF(C246="","",H245)</f>
        <v>71428</v>
      </c>
      <c r="I246" s="31">
        <f t="shared" ca="1" si="199"/>
        <v>13642988</v>
      </c>
      <c r="J246" s="32"/>
      <c r="K246" s="33"/>
      <c r="L246" s="33"/>
      <c r="M246" s="34">
        <f t="shared" ref="M246:M250" ca="1" si="256">IF(C246="","",M245)</f>
        <v>4571434</v>
      </c>
      <c r="N246" s="35">
        <f t="shared" ca="1" si="213"/>
        <v>18214422</v>
      </c>
      <c r="Q246" s="25">
        <f t="shared" ca="1" si="215"/>
        <v>28572</v>
      </c>
      <c r="R246" s="25">
        <f t="shared" ca="1" si="216"/>
        <v>71428</v>
      </c>
    </row>
    <row r="247" spans="2:18">
      <c r="B247" s="101"/>
      <c r="C247" s="36">
        <f t="shared" ca="1" si="217"/>
        <v>230</v>
      </c>
      <c r="D247" s="37">
        <f t="shared" ca="1" si="254"/>
        <v>2.5000000000000001E-2</v>
      </c>
      <c r="E247" s="38">
        <f t="shared" ca="1" si="197"/>
        <v>99851</v>
      </c>
      <c r="F247" s="39">
        <f t="shared" ca="1" si="214"/>
        <v>99851</v>
      </c>
      <c r="G247" s="40">
        <f t="shared" ca="1" si="198"/>
        <v>28423</v>
      </c>
      <c r="H247" s="40">
        <f t="shared" ca="1" si="255"/>
        <v>71428</v>
      </c>
      <c r="I247" s="41">
        <f t="shared" ca="1" si="199"/>
        <v>13571560</v>
      </c>
      <c r="J247" s="42"/>
      <c r="K247" s="43"/>
      <c r="L247" s="43"/>
      <c r="M247" s="44">
        <f t="shared" ca="1" si="256"/>
        <v>4571434</v>
      </c>
      <c r="N247" s="45">
        <f t="shared" ca="1" si="213"/>
        <v>18142994</v>
      </c>
      <c r="Q247" s="25">
        <f t="shared" ca="1" si="215"/>
        <v>28423</v>
      </c>
      <c r="R247" s="25">
        <f t="shared" ca="1" si="216"/>
        <v>71428</v>
      </c>
    </row>
    <row r="248" spans="2:18">
      <c r="B248" s="101"/>
      <c r="C248" s="36">
        <f t="shared" ca="1" si="217"/>
        <v>231</v>
      </c>
      <c r="D248" s="37">
        <f t="shared" ca="1" si="254"/>
        <v>2.5000000000000001E-2</v>
      </c>
      <c r="E248" s="38">
        <f t="shared" ca="1" si="197"/>
        <v>99702</v>
      </c>
      <c r="F248" s="39">
        <f t="shared" ca="1" si="214"/>
        <v>99702</v>
      </c>
      <c r="G248" s="40">
        <f t="shared" ca="1" si="198"/>
        <v>28274</v>
      </c>
      <c r="H248" s="40">
        <f t="shared" ca="1" si="211"/>
        <v>71428</v>
      </c>
      <c r="I248" s="41">
        <f t="shared" ca="1" si="199"/>
        <v>13500132</v>
      </c>
      <c r="J248" s="42"/>
      <c r="K248" s="43"/>
      <c r="L248" s="43"/>
      <c r="M248" s="44">
        <f t="shared" ca="1" si="256"/>
        <v>4571434</v>
      </c>
      <c r="N248" s="45">
        <f t="shared" ca="1" si="213"/>
        <v>18071566</v>
      </c>
      <c r="Q248" s="25">
        <f t="shared" ca="1" si="215"/>
        <v>28274</v>
      </c>
      <c r="R248" s="25">
        <f t="shared" ca="1" si="216"/>
        <v>71428</v>
      </c>
    </row>
    <row r="249" spans="2:18">
      <c r="B249" s="101"/>
      <c r="C249" s="36">
        <f t="shared" ca="1" si="217"/>
        <v>232</v>
      </c>
      <c r="D249" s="37">
        <f t="shared" ca="1" si="254"/>
        <v>2.5000000000000001E-2</v>
      </c>
      <c r="E249" s="38">
        <f t="shared" ca="1" si="197"/>
        <v>99553</v>
      </c>
      <c r="F249" s="39">
        <f t="shared" ca="1" si="214"/>
        <v>99553</v>
      </c>
      <c r="G249" s="40">
        <f t="shared" ca="1" si="198"/>
        <v>28125</v>
      </c>
      <c r="H249" s="40">
        <f t="shared" ca="1" si="211"/>
        <v>71428</v>
      </c>
      <c r="I249" s="41">
        <f t="shared" ca="1" si="199"/>
        <v>13428704</v>
      </c>
      <c r="J249" s="42"/>
      <c r="K249" s="43"/>
      <c r="L249" s="43"/>
      <c r="M249" s="44">
        <f t="shared" ca="1" si="256"/>
        <v>4571434</v>
      </c>
      <c r="N249" s="45">
        <f t="shared" ca="1" si="213"/>
        <v>18000138</v>
      </c>
      <c r="Q249" s="25">
        <f t="shared" ca="1" si="215"/>
        <v>28125</v>
      </c>
      <c r="R249" s="25">
        <f t="shared" ca="1" si="216"/>
        <v>71428</v>
      </c>
    </row>
    <row r="250" spans="2:18">
      <c r="B250" s="101"/>
      <c r="C250" s="36">
        <f t="shared" ca="1" si="217"/>
        <v>233</v>
      </c>
      <c r="D250" s="37">
        <f t="shared" ca="1" si="254"/>
        <v>2.5000000000000001E-2</v>
      </c>
      <c r="E250" s="38">
        <f t="shared" ca="1" si="197"/>
        <v>99404</v>
      </c>
      <c r="F250" s="39">
        <f t="shared" ca="1" si="214"/>
        <v>99404</v>
      </c>
      <c r="G250" s="40">
        <f t="shared" ca="1" si="198"/>
        <v>27976</v>
      </c>
      <c r="H250" s="40">
        <f t="shared" ca="1" si="211"/>
        <v>71428</v>
      </c>
      <c r="I250" s="41">
        <f t="shared" ca="1" si="199"/>
        <v>13357276</v>
      </c>
      <c r="J250" s="42"/>
      <c r="K250" s="43"/>
      <c r="L250" s="43"/>
      <c r="M250" s="44">
        <f t="shared" ca="1" si="256"/>
        <v>4571434</v>
      </c>
      <c r="N250" s="45">
        <f t="shared" ca="1" si="213"/>
        <v>17928710</v>
      </c>
      <c r="Q250" s="25">
        <f t="shared" ca="1" si="215"/>
        <v>27976</v>
      </c>
      <c r="R250" s="25">
        <f t="shared" ca="1" si="216"/>
        <v>71428</v>
      </c>
    </row>
    <row r="251" spans="2:18">
      <c r="B251" s="101"/>
      <c r="C251" s="36">
        <f t="shared" ca="1" si="217"/>
        <v>234</v>
      </c>
      <c r="D251" s="37">
        <f t="shared" ca="1" si="254"/>
        <v>2.5000000000000001E-2</v>
      </c>
      <c r="E251" s="38">
        <f t="shared" ca="1" si="197"/>
        <v>299256</v>
      </c>
      <c r="F251" s="39">
        <f t="shared" ca="1" si="214"/>
        <v>99256</v>
      </c>
      <c r="G251" s="40">
        <f t="shared" ca="1" si="198"/>
        <v>27828</v>
      </c>
      <c r="H251" s="40">
        <f t="shared" ca="1" si="211"/>
        <v>71428</v>
      </c>
      <c r="I251" s="41">
        <f t="shared" ca="1" si="199"/>
        <v>13285848</v>
      </c>
      <c r="J251" s="46">
        <f t="shared" ref="J251" ca="1" si="257">IF(C251="","",K251+L251)</f>
        <v>200000</v>
      </c>
      <c r="K251" s="47">
        <f t="shared" ref="K251" ca="1" si="258">IF(C251="","",ROUND(M250*D251/2,0))</f>
        <v>57143</v>
      </c>
      <c r="L251" s="48">
        <f t="shared" ref="L251" ca="1" si="259">IF(C251="","",IF($E$8*2=C251/6,M250,L245))</f>
        <v>142857</v>
      </c>
      <c r="M251" s="44">
        <f t="shared" ref="M251" ca="1" si="260">IF(C251="","",M245-L251)</f>
        <v>4428577</v>
      </c>
      <c r="N251" s="45">
        <f t="shared" ca="1" si="213"/>
        <v>17714425</v>
      </c>
      <c r="Q251" s="25">
        <f t="shared" ca="1" si="215"/>
        <v>84971</v>
      </c>
      <c r="R251" s="25">
        <f t="shared" ca="1" si="216"/>
        <v>214285</v>
      </c>
    </row>
    <row r="252" spans="2:18">
      <c r="B252" s="101"/>
      <c r="C252" s="36">
        <f t="shared" ca="1" si="217"/>
        <v>235</v>
      </c>
      <c r="D252" s="37">
        <f t="shared" ca="1" si="254"/>
        <v>2.5000000000000001E-2</v>
      </c>
      <c r="E252" s="38">
        <f t="shared" ca="1" si="197"/>
        <v>99107</v>
      </c>
      <c r="F252" s="39">
        <f t="shared" ca="1" si="214"/>
        <v>99107</v>
      </c>
      <c r="G252" s="40">
        <f t="shared" ca="1" si="198"/>
        <v>27679</v>
      </c>
      <c r="H252" s="40">
        <f t="shared" ca="1" si="211"/>
        <v>71428</v>
      </c>
      <c r="I252" s="41">
        <f t="shared" ca="1" si="199"/>
        <v>13214420</v>
      </c>
      <c r="J252" s="42"/>
      <c r="K252" s="43"/>
      <c r="L252" s="43"/>
      <c r="M252" s="44">
        <f t="shared" ref="M252:M256" ca="1" si="261">IF(C252="","",M251)</f>
        <v>4428577</v>
      </c>
      <c r="N252" s="45">
        <f t="shared" ca="1" si="213"/>
        <v>17642997</v>
      </c>
      <c r="Q252" s="25">
        <f t="shared" ca="1" si="215"/>
        <v>27679</v>
      </c>
      <c r="R252" s="25">
        <f t="shared" ca="1" si="216"/>
        <v>71428</v>
      </c>
    </row>
    <row r="253" spans="2:18">
      <c r="B253" s="101"/>
      <c r="C253" s="36">
        <f t="shared" ca="1" si="217"/>
        <v>236</v>
      </c>
      <c r="D253" s="37">
        <f t="shared" ca="1" si="254"/>
        <v>2.5000000000000001E-2</v>
      </c>
      <c r="E253" s="38">
        <f t="shared" ca="1" si="197"/>
        <v>98958</v>
      </c>
      <c r="F253" s="39">
        <f t="shared" ca="1" si="214"/>
        <v>98958</v>
      </c>
      <c r="G253" s="40">
        <f t="shared" ca="1" si="198"/>
        <v>27530</v>
      </c>
      <c r="H253" s="40">
        <f t="shared" ca="1" si="211"/>
        <v>71428</v>
      </c>
      <c r="I253" s="41">
        <f t="shared" ca="1" si="199"/>
        <v>13142992</v>
      </c>
      <c r="J253" s="42"/>
      <c r="K253" s="43"/>
      <c r="L253" s="43"/>
      <c r="M253" s="44">
        <f t="shared" ca="1" si="261"/>
        <v>4428577</v>
      </c>
      <c r="N253" s="45">
        <f t="shared" ca="1" si="213"/>
        <v>17571569</v>
      </c>
      <c r="Q253" s="25">
        <f t="shared" ca="1" si="215"/>
        <v>27530</v>
      </c>
      <c r="R253" s="25">
        <f t="shared" ca="1" si="216"/>
        <v>71428</v>
      </c>
    </row>
    <row r="254" spans="2:18">
      <c r="B254" s="101"/>
      <c r="C254" s="36">
        <f t="shared" ca="1" si="217"/>
        <v>237</v>
      </c>
      <c r="D254" s="37">
        <f t="shared" ca="1" si="254"/>
        <v>2.5000000000000001E-2</v>
      </c>
      <c r="E254" s="38">
        <f t="shared" ca="1" si="197"/>
        <v>98809</v>
      </c>
      <c r="F254" s="39">
        <f t="shared" ca="1" si="214"/>
        <v>98809</v>
      </c>
      <c r="G254" s="40">
        <f t="shared" ca="1" si="198"/>
        <v>27381</v>
      </c>
      <c r="H254" s="40">
        <f t="shared" ca="1" si="211"/>
        <v>71428</v>
      </c>
      <c r="I254" s="41">
        <f t="shared" ca="1" si="199"/>
        <v>13071564</v>
      </c>
      <c r="J254" s="42"/>
      <c r="K254" s="43"/>
      <c r="L254" s="43"/>
      <c r="M254" s="44">
        <f t="shared" ca="1" si="261"/>
        <v>4428577</v>
      </c>
      <c r="N254" s="45">
        <f t="shared" ca="1" si="213"/>
        <v>17500141</v>
      </c>
      <c r="Q254" s="25">
        <f t="shared" ca="1" si="215"/>
        <v>27381</v>
      </c>
      <c r="R254" s="25">
        <f t="shared" ca="1" si="216"/>
        <v>71428</v>
      </c>
    </row>
    <row r="255" spans="2:18">
      <c r="B255" s="101"/>
      <c r="C255" s="36">
        <f t="shared" ca="1" si="217"/>
        <v>238</v>
      </c>
      <c r="D255" s="37">
        <f t="shared" ca="1" si="254"/>
        <v>2.5000000000000001E-2</v>
      </c>
      <c r="E255" s="38">
        <f t="shared" ca="1" si="197"/>
        <v>98660</v>
      </c>
      <c r="F255" s="39">
        <f t="shared" ca="1" si="214"/>
        <v>98660</v>
      </c>
      <c r="G255" s="40">
        <f t="shared" ca="1" si="198"/>
        <v>27232</v>
      </c>
      <c r="H255" s="40">
        <f t="shared" ca="1" si="211"/>
        <v>71428</v>
      </c>
      <c r="I255" s="41">
        <f t="shared" ca="1" si="199"/>
        <v>13000136</v>
      </c>
      <c r="J255" s="42"/>
      <c r="K255" s="43"/>
      <c r="L255" s="43"/>
      <c r="M255" s="44">
        <f t="shared" ca="1" si="261"/>
        <v>4428577</v>
      </c>
      <c r="N255" s="45">
        <f t="shared" ca="1" si="213"/>
        <v>17428713</v>
      </c>
      <c r="Q255" s="25">
        <f t="shared" ca="1" si="215"/>
        <v>27232</v>
      </c>
      <c r="R255" s="25">
        <f t="shared" ca="1" si="216"/>
        <v>71428</v>
      </c>
    </row>
    <row r="256" spans="2:18">
      <c r="B256" s="101"/>
      <c r="C256" s="36">
        <f t="shared" ca="1" si="217"/>
        <v>239</v>
      </c>
      <c r="D256" s="37">
        <f t="shared" ca="1" si="254"/>
        <v>2.5000000000000001E-2</v>
      </c>
      <c r="E256" s="38">
        <f t="shared" ca="1" si="197"/>
        <v>98512</v>
      </c>
      <c r="F256" s="39">
        <f t="shared" ca="1" si="214"/>
        <v>98512</v>
      </c>
      <c r="G256" s="40">
        <f t="shared" ca="1" si="198"/>
        <v>27084</v>
      </c>
      <c r="H256" s="40">
        <f t="shared" ca="1" si="211"/>
        <v>71428</v>
      </c>
      <c r="I256" s="41">
        <f t="shared" ca="1" si="199"/>
        <v>12928708</v>
      </c>
      <c r="J256" s="42"/>
      <c r="K256" s="43"/>
      <c r="L256" s="43"/>
      <c r="M256" s="44">
        <f t="shared" ca="1" si="261"/>
        <v>4428577</v>
      </c>
      <c r="N256" s="45">
        <f t="shared" ca="1" si="213"/>
        <v>17357285</v>
      </c>
      <c r="Q256" s="25">
        <f t="shared" ca="1" si="215"/>
        <v>27084</v>
      </c>
      <c r="R256" s="25">
        <f t="shared" ca="1" si="216"/>
        <v>71428</v>
      </c>
    </row>
    <row r="257" spans="2:18">
      <c r="B257" s="102"/>
      <c r="C257" s="49">
        <f t="shared" ca="1" si="217"/>
        <v>240</v>
      </c>
      <c r="D257" s="50">
        <f ca="1">IF(C257="","",VLOOKUP(C257/12,$H$6:$J$12,3,TRUE))</f>
        <v>2.5000000000000001E-2</v>
      </c>
      <c r="E257" s="51">
        <f t="shared" ca="1" si="197"/>
        <v>296577</v>
      </c>
      <c r="F257" s="52">
        <f t="shared" ca="1" si="214"/>
        <v>98363</v>
      </c>
      <c r="G257" s="53">
        <f t="shared" ca="1" si="198"/>
        <v>26935</v>
      </c>
      <c r="H257" s="53">
        <f t="shared" ref="H257" ca="1" si="262">IF(C257="","",IF($E$8*12=C257,I256,H256))</f>
        <v>71428</v>
      </c>
      <c r="I257" s="54">
        <f t="shared" ca="1" si="199"/>
        <v>12857280</v>
      </c>
      <c r="J257" s="52">
        <f t="shared" ref="J257" ca="1" si="263">IF(C257="","",K257+L257)</f>
        <v>198214</v>
      </c>
      <c r="K257" s="56">
        <f t="shared" ref="K257" ca="1" si="264">IF(C257="","",ROUND(M251*D257/2,0))</f>
        <v>55357</v>
      </c>
      <c r="L257" s="57">
        <f t="shared" ref="L257" ca="1" si="265">IF(C257="","",IF($E$8*2=C257/6,M256,L251))</f>
        <v>142857</v>
      </c>
      <c r="M257" s="58">
        <f t="shared" ref="M257" ca="1" si="266">IF(C257="","",M251-L257)</f>
        <v>4285720</v>
      </c>
      <c r="N257" s="59">
        <f t="shared" ca="1" si="213"/>
        <v>17143000</v>
      </c>
      <c r="Q257" s="25">
        <f t="shared" ca="1" si="215"/>
        <v>82292</v>
      </c>
      <c r="R257" s="25">
        <f t="shared" ca="1" si="216"/>
        <v>214285</v>
      </c>
    </row>
    <row r="258" spans="2:18">
      <c r="B258" s="100" t="str">
        <f ca="1">IF(C258="","",C269/12&amp;"年目")</f>
        <v>21年目</v>
      </c>
      <c r="C258" s="26">
        <f t="shared" ca="1" si="217"/>
        <v>241</v>
      </c>
      <c r="D258" s="27">
        <f t="shared" ref="D258:D268" ca="1" si="267">D259</f>
        <v>0.03</v>
      </c>
      <c r="E258" s="28">
        <f ca="1">IF(C258="","",F258+J258)</f>
        <v>103571</v>
      </c>
      <c r="F258" s="29">
        <f t="shared" ca="1" si="214"/>
        <v>103571</v>
      </c>
      <c r="G258" s="30">
        <f ca="1">IF(C258="","",ROUND(I257*D258/12,0))</f>
        <v>32143</v>
      </c>
      <c r="H258" s="30">
        <f t="shared" ref="H258:H259" ca="1" si="268">IF(C258="","",H257)</f>
        <v>71428</v>
      </c>
      <c r="I258" s="31">
        <f ca="1">IF(C258="","",I257-H258)</f>
        <v>12785852</v>
      </c>
      <c r="J258" s="32"/>
      <c r="K258" s="33"/>
      <c r="L258" s="33"/>
      <c r="M258" s="34">
        <f t="shared" ref="M258:M262" ca="1" si="269">IF(C258="","",M257)</f>
        <v>4285720</v>
      </c>
      <c r="N258" s="35">
        <f t="shared" ca="1" si="213"/>
        <v>17071572</v>
      </c>
      <c r="Q258" s="25">
        <f t="shared" ca="1" si="215"/>
        <v>32143</v>
      </c>
      <c r="R258" s="25">
        <f t="shared" ca="1" si="216"/>
        <v>71428</v>
      </c>
    </row>
    <row r="259" spans="2:18">
      <c r="B259" s="101"/>
      <c r="C259" s="36">
        <f t="shared" ca="1" si="217"/>
        <v>242</v>
      </c>
      <c r="D259" s="37">
        <f t="shared" ca="1" si="267"/>
        <v>0.03</v>
      </c>
      <c r="E259" s="38">
        <f t="shared" ref="E259:E317" ca="1" si="270">IF(C259="","",F259+J259)</f>
        <v>103393</v>
      </c>
      <c r="F259" s="39">
        <f t="shared" ca="1" si="214"/>
        <v>103393</v>
      </c>
      <c r="G259" s="40">
        <f ca="1">IF(C259="","",ROUND(I258*D259/12,0))</f>
        <v>31965</v>
      </c>
      <c r="H259" s="40">
        <f t="shared" ca="1" si="268"/>
        <v>71428</v>
      </c>
      <c r="I259" s="41">
        <f ca="1">IF(C259="","",I258-H259)</f>
        <v>12714424</v>
      </c>
      <c r="J259" s="42"/>
      <c r="K259" s="43"/>
      <c r="L259" s="43"/>
      <c r="M259" s="44">
        <f t="shared" ca="1" si="269"/>
        <v>4285720</v>
      </c>
      <c r="N259" s="45">
        <f t="shared" ca="1" si="213"/>
        <v>17000144</v>
      </c>
      <c r="Q259" s="25">
        <f t="shared" ca="1" si="215"/>
        <v>31965</v>
      </c>
      <c r="R259" s="25">
        <f t="shared" ca="1" si="216"/>
        <v>71428</v>
      </c>
    </row>
    <row r="260" spans="2:18">
      <c r="B260" s="101"/>
      <c r="C260" s="36">
        <f t="shared" ca="1" si="217"/>
        <v>243</v>
      </c>
      <c r="D260" s="37">
        <f t="shared" ca="1" si="267"/>
        <v>0.03</v>
      </c>
      <c r="E260" s="38">
        <f t="shared" ca="1" si="270"/>
        <v>103214</v>
      </c>
      <c r="F260" s="39">
        <f t="shared" ca="1" si="214"/>
        <v>103214</v>
      </c>
      <c r="G260" s="40">
        <f t="shared" ref="G260:G317" ca="1" si="271">IF(C260="","",ROUND(I259*D260/12,0))</f>
        <v>31786</v>
      </c>
      <c r="H260" s="40">
        <f t="shared" ca="1" si="211"/>
        <v>71428</v>
      </c>
      <c r="I260" s="41">
        <f t="shared" ref="I260:I317" ca="1" si="272">IF(C260="","",I259-H260)</f>
        <v>12642996</v>
      </c>
      <c r="J260" s="42"/>
      <c r="K260" s="43"/>
      <c r="L260" s="43"/>
      <c r="M260" s="44">
        <f t="shared" ca="1" si="269"/>
        <v>4285720</v>
      </c>
      <c r="N260" s="45">
        <f t="shared" ca="1" si="213"/>
        <v>16928716</v>
      </c>
      <c r="Q260" s="25">
        <f t="shared" ca="1" si="215"/>
        <v>31786</v>
      </c>
      <c r="R260" s="25">
        <f t="shared" ca="1" si="216"/>
        <v>71428</v>
      </c>
    </row>
    <row r="261" spans="2:18">
      <c r="B261" s="101"/>
      <c r="C261" s="36">
        <f t="shared" ca="1" si="217"/>
        <v>244</v>
      </c>
      <c r="D261" s="37">
        <f t="shared" ca="1" si="267"/>
        <v>0.03</v>
      </c>
      <c r="E261" s="38">
        <f t="shared" ca="1" si="270"/>
        <v>103035</v>
      </c>
      <c r="F261" s="39">
        <f t="shared" ca="1" si="214"/>
        <v>103035</v>
      </c>
      <c r="G261" s="40">
        <f t="shared" ca="1" si="271"/>
        <v>31607</v>
      </c>
      <c r="H261" s="40">
        <f t="shared" ca="1" si="211"/>
        <v>71428</v>
      </c>
      <c r="I261" s="41">
        <f t="shared" ca="1" si="272"/>
        <v>12571568</v>
      </c>
      <c r="J261" s="42"/>
      <c r="K261" s="43"/>
      <c r="L261" s="43"/>
      <c r="M261" s="44">
        <f t="shared" ca="1" si="269"/>
        <v>4285720</v>
      </c>
      <c r="N261" s="45">
        <f t="shared" ca="1" si="213"/>
        <v>16857288</v>
      </c>
      <c r="Q261" s="25">
        <f t="shared" ca="1" si="215"/>
        <v>31607</v>
      </c>
      <c r="R261" s="25">
        <f t="shared" ca="1" si="216"/>
        <v>71428</v>
      </c>
    </row>
    <row r="262" spans="2:18">
      <c r="B262" s="101"/>
      <c r="C262" s="36">
        <f t="shared" ca="1" si="217"/>
        <v>245</v>
      </c>
      <c r="D262" s="37">
        <f t="shared" ca="1" si="267"/>
        <v>0.03</v>
      </c>
      <c r="E262" s="38">
        <f t="shared" ca="1" si="270"/>
        <v>102857</v>
      </c>
      <c r="F262" s="39">
        <f t="shared" ca="1" si="214"/>
        <v>102857</v>
      </c>
      <c r="G262" s="40">
        <f t="shared" ca="1" si="271"/>
        <v>31429</v>
      </c>
      <c r="H262" s="40">
        <f t="shared" ca="1" si="211"/>
        <v>71428</v>
      </c>
      <c r="I262" s="41">
        <f t="shared" ca="1" si="272"/>
        <v>12500140</v>
      </c>
      <c r="J262" s="42"/>
      <c r="K262" s="43"/>
      <c r="L262" s="43"/>
      <c r="M262" s="44">
        <f t="shared" ca="1" si="269"/>
        <v>4285720</v>
      </c>
      <c r="N262" s="45">
        <f t="shared" ca="1" si="213"/>
        <v>16785860</v>
      </c>
      <c r="Q262" s="25">
        <f t="shared" ca="1" si="215"/>
        <v>31429</v>
      </c>
      <c r="R262" s="25">
        <f t="shared" ca="1" si="216"/>
        <v>71428</v>
      </c>
    </row>
    <row r="263" spans="2:18">
      <c r="B263" s="101"/>
      <c r="C263" s="36">
        <f t="shared" ca="1" si="217"/>
        <v>246</v>
      </c>
      <c r="D263" s="37">
        <f t="shared" ca="1" si="267"/>
        <v>0.03</v>
      </c>
      <c r="E263" s="38">
        <f t="shared" ca="1" si="270"/>
        <v>309821</v>
      </c>
      <c r="F263" s="39">
        <f t="shared" ca="1" si="214"/>
        <v>102678</v>
      </c>
      <c r="G263" s="40">
        <f t="shared" ca="1" si="271"/>
        <v>31250</v>
      </c>
      <c r="H263" s="40">
        <f t="shared" ca="1" si="211"/>
        <v>71428</v>
      </c>
      <c r="I263" s="41">
        <f t="shared" ca="1" si="272"/>
        <v>12428712</v>
      </c>
      <c r="J263" s="46">
        <f t="shared" ref="J263" ca="1" si="273">IF(C263="","",K263+L263)</f>
        <v>207143</v>
      </c>
      <c r="K263" s="47">
        <f t="shared" ref="K263" ca="1" si="274">IF(C263="","",ROUND(M262*D263/2,0))</f>
        <v>64286</v>
      </c>
      <c r="L263" s="48">
        <f t="shared" ref="L263" ca="1" si="275">IF(C263="","",IF($E$8*2=C263/6,M262,L257))</f>
        <v>142857</v>
      </c>
      <c r="M263" s="44">
        <f t="shared" ref="M263" ca="1" si="276">IF(C263="","",M257-L263)</f>
        <v>4142863</v>
      </c>
      <c r="N263" s="45">
        <f t="shared" ca="1" si="213"/>
        <v>16571575</v>
      </c>
      <c r="Q263" s="25">
        <f t="shared" ca="1" si="215"/>
        <v>95536</v>
      </c>
      <c r="R263" s="25">
        <f t="shared" ca="1" si="216"/>
        <v>214285</v>
      </c>
    </row>
    <row r="264" spans="2:18">
      <c r="B264" s="101"/>
      <c r="C264" s="36">
        <f t="shared" ca="1" si="217"/>
        <v>247</v>
      </c>
      <c r="D264" s="37">
        <f t="shared" ca="1" si="267"/>
        <v>0.03</v>
      </c>
      <c r="E264" s="38">
        <f t="shared" ca="1" si="270"/>
        <v>102500</v>
      </c>
      <c r="F264" s="39">
        <f t="shared" ca="1" si="214"/>
        <v>102500</v>
      </c>
      <c r="G264" s="40">
        <f t="shared" ca="1" si="271"/>
        <v>31072</v>
      </c>
      <c r="H264" s="40">
        <f t="shared" ca="1" si="211"/>
        <v>71428</v>
      </c>
      <c r="I264" s="41">
        <f t="shared" ca="1" si="272"/>
        <v>12357284</v>
      </c>
      <c r="J264" s="42"/>
      <c r="K264" s="43"/>
      <c r="L264" s="43"/>
      <c r="M264" s="44">
        <f t="shared" ref="M264:M268" ca="1" si="277">IF(C264="","",M263)</f>
        <v>4142863</v>
      </c>
      <c r="N264" s="45">
        <f t="shared" ca="1" si="213"/>
        <v>16500147</v>
      </c>
      <c r="Q264" s="25">
        <f t="shared" ca="1" si="215"/>
        <v>31072</v>
      </c>
      <c r="R264" s="25">
        <f t="shared" ca="1" si="216"/>
        <v>71428</v>
      </c>
    </row>
    <row r="265" spans="2:18">
      <c r="B265" s="101"/>
      <c r="C265" s="36">
        <f t="shared" ca="1" si="217"/>
        <v>248</v>
      </c>
      <c r="D265" s="37">
        <f t="shared" ca="1" si="267"/>
        <v>0.03</v>
      </c>
      <c r="E265" s="38">
        <f t="shared" ca="1" si="270"/>
        <v>102321</v>
      </c>
      <c r="F265" s="39">
        <f t="shared" ca="1" si="214"/>
        <v>102321</v>
      </c>
      <c r="G265" s="40">
        <f t="shared" ca="1" si="271"/>
        <v>30893</v>
      </c>
      <c r="H265" s="40">
        <f t="shared" ca="1" si="211"/>
        <v>71428</v>
      </c>
      <c r="I265" s="41">
        <f t="shared" ca="1" si="272"/>
        <v>12285856</v>
      </c>
      <c r="J265" s="42"/>
      <c r="K265" s="43"/>
      <c r="L265" s="43"/>
      <c r="M265" s="44">
        <f t="shared" ca="1" si="277"/>
        <v>4142863</v>
      </c>
      <c r="N265" s="45">
        <f t="shared" ca="1" si="213"/>
        <v>16428719</v>
      </c>
      <c r="Q265" s="25">
        <f t="shared" ca="1" si="215"/>
        <v>30893</v>
      </c>
      <c r="R265" s="25">
        <f t="shared" ca="1" si="216"/>
        <v>71428</v>
      </c>
    </row>
    <row r="266" spans="2:18">
      <c r="B266" s="101"/>
      <c r="C266" s="36">
        <f t="shared" ca="1" si="217"/>
        <v>249</v>
      </c>
      <c r="D266" s="37">
        <f t="shared" ca="1" si="267"/>
        <v>0.03</v>
      </c>
      <c r="E266" s="38">
        <f t="shared" ca="1" si="270"/>
        <v>102143</v>
      </c>
      <c r="F266" s="39">
        <f t="shared" ca="1" si="214"/>
        <v>102143</v>
      </c>
      <c r="G266" s="40">
        <f t="shared" ca="1" si="271"/>
        <v>30715</v>
      </c>
      <c r="H266" s="40">
        <f t="shared" ca="1" si="211"/>
        <v>71428</v>
      </c>
      <c r="I266" s="41">
        <f t="shared" ca="1" si="272"/>
        <v>12214428</v>
      </c>
      <c r="J266" s="42"/>
      <c r="K266" s="43"/>
      <c r="L266" s="43"/>
      <c r="M266" s="44">
        <f t="shared" ca="1" si="277"/>
        <v>4142863</v>
      </c>
      <c r="N266" s="45">
        <f t="shared" ca="1" si="213"/>
        <v>16357291</v>
      </c>
      <c r="Q266" s="25">
        <f t="shared" ca="1" si="215"/>
        <v>30715</v>
      </c>
      <c r="R266" s="25">
        <f t="shared" ca="1" si="216"/>
        <v>71428</v>
      </c>
    </row>
    <row r="267" spans="2:18">
      <c r="B267" s="101"/>
      <c r="C267" s="36">
        <f t="shared" ca="1" si="217"/>
        <v>250</v>
      </c>
      <c r="D267" s="37">
        <f t="shared" ca="1" si="267"/>
        <v>0.03</v>
      </c>
      <c r="E267" s="38">
        <f t="shared" ca="1" si="270"/>
        <v>101964</v>
      </c>
      <c r="F267" s="39">
        <f t="shared" ca="1" si="214"/>
        <v>101964</v>
      </c>
      <c r="G267" s="40">
        <f t="shared" ca="1" si="271"/>
        <v>30536</v>
      </c>
      <c r="H267" s="40">
        <f t="shared" ca="1" si="211"/>
        <v>71428</v>
      </c>
      <c r="I267" s="41">
        <f t="shared" ca="1" si="272"/>
        <v>12143000</v>
      </c>
      <c r="J267" s="42"/>
      <c r="K267" s="43"/>
      <c r="L267" s="43"/>
      <c r="M267" s="44">
        <f t="shared" ca="1" si="277"/>
        <v>4142863</v>
      </c>
      <c r="N267" s="45">
        <f t="shared" ca="1" si="213"/>
        <v>16285863</v>
      </c>
      <c r="Q267" s="25">
        <f t="shared" ca="1" si="215"/>
        <v>30536</v>
      </c>
      <c r="R267" s="25">
        <f t="shared" ca="1" si="216"/>
        <v>71428</v>
      </c>
    </row>
    <row r="268" spans="2:18">
      <c r="B268" s="101"/>
      <c r="C268" s="36">
        <f t="shared" ca="1" si="217"/>
        <v>251</v>
      </c>
      <c r="D268" s="37">
        <f t="shared" ca="1" si="267"/>
        <v>0.03</v>
      </c>
      <c r="E268" s="38">
        <f t="shared" ca="1" si="270"/>
        <v>101786</v>
      </c>
      <c r="F268" s="39">
        <f t="shared" ca="1" si="214"/>
        <v>101786</v>
      </c>
      <c r="G268" s="40">
        <f t="shared" ca="1" si="271"/>
        <v>30358</v>
      </c>
      <c r="H268" s="40">
        <f t="shared" ca="1" si="211"/>
        <v>71428</v>
      </c>
      <c r="I268" s="41">
        <f t="shared" ca="1" si="272"/>
        <v>12071572</v>
      </c>
      <c r="J268" s="42"/>
      <c r="K268" s="43"/>
      <c r="L268" s="43"/>
      <c r="M268" s="44">
        <f t="shared" ca="1" si="277"/>
        <v>4142863</v>
      </c>
      <c r="N268" s="45">
        <f t="shared" ca="1" si="213"/>
        <v>16214435</v>
      </c>
      <c r="Q268" s="25">
        <f t="shared" ca="1" si="215"/>
        <v>30358</v>
      </c>
      <c r="R268" s="25">
        <f t="shared" ca="1" si="216"/>
        <v>71428</v>
      </c>
    </row>
    <row r="269" spans="2:18">
      <c r="B269" s="102"/>
      <c r="C269" s="49">
        <f t="shared" ca="1" si="217"/>
        <v>252</v>
      </c>
      <c r="D269" s="50">
        <f ca="1">IF(C269="","",VLOOKUP(C269/12,$H$6:$J$12,3,TRUE))</f>
        <v>0.03</v>
      </c>
      <c r="E269" s="51">
        <f t="shared" ca="1" si="270"/>
        <v>306607</v>
      </c>
      <c r="F269" s="52">
        <f t="shared" ca="1" si="214"/>
        <v>101607</v>
      </c>
      <c r="G269" s="53">
        <f t="shared" ca="1" si="271"/>
        <v>30179</v>
      </c>
      <c r="H269" s="53">
        <f t="shared" ref="H269" ca="1" si="278">IF(C269="","",IF($E$8*12=C269,I268,H268))</f>
        <v>71428</v>
      </c>
      <c r="I269" s="54">
        <f t="shared" ca="1" si="272"/>
        <v>12000144</v>
      </c>
      <c r="J269" s="52">
        <f t="shared" ref="J269" ca="1" si="279">IF(C269="","",K269+L269)</f>
        <v>205000</v>
      </c>
      <c r="K269" s="56">
        <f t="shared" ref="K269" ca="1" si="280">IF(C269="","",ROUND(M263*D269/2,0))</f>
        <v>62143</v>
      </c>
      <c r="L269" s="57">
        <f t="shared" ref="L269" ca="1" si="281">IF(C269="","",IF($E$8*2=C269/6,M268,L263))</f>
        <v>142857</v>
      </c>
      <c r="M269" s="58">
        <f t="shared" ref="M269" ca="1" si="282">IF(C269="","",M263-L269)</f>
        <v>4000006</v>
      </c>
      <c r="N269" s="59">
        <f t="shared" ca="1" si="213"/>
        <v>16000150</v>
      </c>
      <c r="Q269" s="25">
        <f t="shared" ca="1" si="215"/>
        <v>92322</v>
      </c>
      <c r="R269" s="25">
        <f t="shared" ca="1" si="216"/>
        <v>214285</v>
      </c>
    </row>
    <row r="270" spans="2:18">
      <c r="B270" s="100" t="str">
        <f ca="1">IF(C270="","",C281/12&amp;"年目")</f>
        <v>22年目</v>
      </c>
      <c r="C270" s="26">
        <f t="shared" ca="1" si="217"/>
        <v>253</v>
      </c>
      <c r="D270" s="27">
        <f t="shared" ref="D270:D280" ca="1" si="283">D271</f>
        <v>0.03</v>
      </c>
      <c r="E270" s="28">
        <f t="shared" ca="1" si="270"/>
        <v>101428</v>
      </c>
      <c r="F270" s="29">
        <f t="shared" ca="1" si="214"/>
        <v>101428</v>
      </c>
      <c r="G270" s="30">
        <f t="shared" ca="1" si="271"/>
        <v>30000</v>
      </c>
      <c r="H270" s="30">
        <f t="shared" ref="H270:H271" ca="1" si="284">IF(C270="","",H269)</f>
        <v>71428</v>
      </c>
      <c r="I270" s="31">
        <f t="shared" ca="1" si="272"/>
        <v>11928716</v>
      </c>
      <c r="J270" s="32"/>
      <c r="K270" s="33"/>
      <c r="L270" s="33"/>
      <c r="M270" s="34">
        <f t="shared" ref="M270:M274" ca="1" si="285">IF(C270="","",M269)</f>
        <v>4000006</v>
      </c>
      <c r="N270" s="35">
        <f t="shared" ca="1" si="213"/>
        <v>15928722</v>
      </c>
      <c r="Q270" s="25">
        <f t="shared" ca="1" si="215"/>
        <v>30000</v>
      </c>
      <c r="R270" s="25">
        <f t="shared" ca="1" si="216"/>
        <v>71428</v>
      </c>
    </row>
    <row r="271" spans="2:18">
      <c r="B271" s="101"/>
      <c r="C271" s="36">
        <f t="shared" ca="1" si="217"/>
        <v>254</v>
      </c>
      <c r="D271" s="37">
        <f t="shared" ca="1" si="283"/>
        <v>0.03</v>
      </c>
      <c r="E271" s="38">
        <f t="shared" ca="1" si="270"/>
        <v>101250</v>
      </c>
      <c r="F271" s="39">
        <f t="shared" ca="1" si="214"/>
        <v>101250</v>
      </c>
      <c r="G271" s="40">
        <f t="shared" ca="1" si="271"/>
        <v>29822</v>
      </c>
      <c r="H271" s="40">
        <f t="shared" ca="1" si="284"/>
        <v>71428</v>
      </c>
      <c r="I271" s="41">
        <f t="shared" ca="1" si="272"/>
        <v>11857288</v>
      </c>
      <c r="J271" s="42"/>
      <c r="K271" s="43"/>
      <c r="L271" s="43"/>
      <c r="M271" s="44">
        <f t="shared" ca="1" si="285"/>
        <v>4000006</v>
      </c>
      <c r="N271" s="45">
        <f t="shared" ca="1" si="213"/>
        <v>15857294</v>
      </c>
      <c r="Q271" s="25">
        <f t="shared" ca="1" si="215"/>
        <v>29822</v>
      </c>
      <c r="R271" s="25">
        <f t="shared" ca="1" si="216"/>
        <v>71428</v>
      </c>
    </row>
    <row r="272" spans="2:18">
      <c r="B272" s="101"/>
      <c r="C272" s="36">
        <f t="shared" ca="1" si="217"/>
        <v>255</v>
      </c>
      <c r="D272" s="37">
        <f t="shared" ca="1" si="283"/>
        <v>0.03</v>
      </c>
      <c r="E272" s="38">
        <f t="shared" ca="1" si="270"/>
        <v>101071</v>
      </c>
      <c r="F272" s="39">
        <f t="shared" ca="1" si="214"/>
        <v>101071</v>
      </c>
      <c r="G272" s="40">
        <f t="shared" ca="1" si="271"/>
        <v>29643</v>
      </c>
      <c r="H272" s="40">
        <f t="shared" ca="1" si="211"/>
        <v>71428</v>
      </c>
      <c r="I272" s="41">
        <f t="shared" ca="1" si="272"/>
        <v>11785860</v>
      </c>
      <c r="J272" s="42"/>
      <c r="K272" s="43"/>
      <c r="L272" s="43"/>
      <c r="M272" s="44">
        <f t="shared" ca="1" si="285"/>
        <v>4000006</v>
      </c>
      <c r="N272" s="45">
        <f t="shared" ca="1" si="213"/>
        <v>15785866</v>
      </c>
      <c r="Q272" s="25">
        <f t="shared" ca="1" si="215"/>
        <v>29643</v>
      </c>
      <c r="R272" s="25">
        <f t="shared" ca="1" si="216"/>
        <v>71428</v>
      </c>
    </row>
    <row r="273" spans="2:18">
      <c r="B273" s="101"/>
      <c r="C273" s="36">
        <f t="shared" ca="1" si="217"/>
        <v>256</v>
      </c>
      <c r="D273" s="37">
        <f t="shared" ca="1" si="283"/>
        <v>0.03</v>
      </c>
      <c r="E273" s="38">
        <f t="shared" ca="1" si="270"/>
        <v>100893</v>
      </c>
      <c r="F273" s="39">
        <f t="shared" ca="1" si="214"/>
        <v>100893</v>
      </c>
      <c r="G273" s="40">
        <f t="shared" ca="1" si="271"/>
        <v>29465</v>
      </c>
      <c r="H273" s="40">
        <f t="shared" ca="1" si="211"/>
        <v>71428</v>
      </c>
      <c r="I273" s="41">
        <f t="shared" ca="1" si="272"/>
        <v>11714432</v>
      </c>
      <c r="J273" s="42"/>
      <c r="K273" s="43"/>
      <c r="L273" s="43"/>
      <c r="M273" s="44">
        <f t="shared" ca="1" si="285"/>
        <v>4000006</v>
      </c>
      <c r="N273" s="45">
        <f t="shared" ca="1" si="213"/>
        <v>15714438</v>
      </c>
      <c r="Q273" s="25">
        <f t="shared" ca="1" si="215"/>
        <v>29465</v>
      </c>
      <c r="R273" s="25">
        <f t="shared" ca="1" si="216"/>
        <v>71428</v>
      </c>
    </row>
    <row r="274" spans="2:18">
      <c r="B274" s="101"/>
      <c r="C274" s="36">
        <f t="shared" ca="1" si="217"/>
        <v>257</v>
      </c>
      <c r="D274" s="37">
        <f t="shared" ca="1" si="283"/>
        <v>0.03</v>
      </c>
      <c r="E274" s="38">
        <f t="shared" ca="1" si="270"/>
        <v>100714</v>
      </c>
      <c r="F274" s="39">
        <f t="shared" ca="1" si="214"/>
        <v>100714</v>
      </c>
      <c r="G274" s="40">
        <f t="shared" ca="1" si="271"/>
        <v>29286</v>
      </c>
      <c r="H274" s="40">
        <f t="shared" ref="H274:H337" ca="1" si="286">IF(C274="","",H273)</f>
        <v>71428</v>
      </c>
      <c r="I274" s="41">
        <f t="shared" ca="1" si="272"/>
        <v>11643004</v>
      </c>
      <c r="J274" s="42"/>
      <c r="K274" s="43"/>
      <c r="L274" s="43"/>
      <c r="M274" s="44">
        <f t="shared" ca="1" si="285"/>
        <v>4000006</v>
      </c>
      <c r="N274" s="45">
        <f t="shared" ref="N274:N337" ca="1" si="287">IF(C274="","",I274+M274)</f>
        <v>15643010</v>
      </c>
      <c r="Q274" s="25">
        <f t="shared" ca="1" si="215"/>
        <v>29286</v>
      </c>
      <c r="R274" s="25">
        <f t="shared" ca="1" si="216"/>
        <v>71428</v>
      </c>
    </row>
    <row r="275" spans="2:18">
      <c r="B275" s="101"/>
      <c r="C275" s="36">
        <f t="shared" ca="1" si="217"/>
        <v>258</v>
      </c>
      <c r="D275" s="37">
        <f t="shared" ca="1" si="283"/>
        <v>0.03</v>
      </c>
      <c r="E275" s="38">
        <f t="shared" ca="1" si="270"/>
        <v>303393</v>
      </c>
      <c r="F275" s="39">
        <f t="shared" ref="F275:F338" ca="1" si="288">IF(C275="","",G275+H275)</f>
        <v>100536</v>
      </c>
      <c r="G275" s="40">
        <f t="shared" ca="1" si="271"/>
        <v>29108</v>
      </c>
      <c r="H275" s="40">
        <f t="shared" ca="1" si="286"/>
        <v>71428</v>
      </c>
      <c r="I275" s="41">
        <f t="shared" ca="1" si="272"/>
        <v>11571576</v>
      </c>
      <c r="J275" s="46">
        <f t="shared" ref="J275" ca="1" si="289">IF(C275="","",K275+L275)</f>
        <v>202857</v>
      </c>
      <c r="K275" s="47">
        <f t="shared" ref="K275" ca="1" si="290">IF(C275="","",ROUND(M274*D275/2,0))</f>
        <v>60000</v>
      </c>
      <c r="L275" s="48">
        <f t="shared" ref="L275" ca="1" si="291">IF(C275="","",IF($E$8*2=C275/6,M274,L269))</f>
        <v>142857</v>
      </c>
      <c r="M275" s="44">
        <f t="shared" ref="M275" ca="1" si="292">IF(C275="","",M269-L275)</f>
        <v>3857149</v>
      </c>
      <c r="N275" s="45">
        <f t="shared" ca="1" si="287"/>
        <v>15428725</v>
      </c>
      <c r="Q275" s="25">
        <f t="shared" ref="Q275:Q338" ca="1" si="293">IF(C275="","",G275+K275)</f>
        <v>89108</v>
      </c>
      <c r="R275" s="25">
        <f t="shared" ref="R275:R338" ca="1" si="294">IF(C275="","",H275+L275)</f>
        <v>214285</v>
      </c>
    </row>
    <row r="276" spans="2:18">
      <c r="B276" s="101"/>
      <c r="C276" s="36">
        <f t="shared" ref="C276:C339" ca="1" si="295">IF(C275="","",IF($E$8*12&lt;C275+1,"",C275+1))</f>
        <v>259</v>
      </c>
      <c r="D276" s="37">
        <f t="shared" ca="1" si="283"/>
        <v>0.03</v>
      </c>
      <c r="E276" s="38">
        <f t="shared" ca="1" si="270"/>
        <v>100357</v>
      </c>
      <c r="F276" s="39">
        <f t="shared" ca="1" si="288"/>
        <v>100357</v>
      </c>
      <c r="G276" s="40">
        <f t="shared" ca="1" si="271"/>
        <v>28929</v>
      </c>
      <c r="H276" s="40">
        <f t="shared" ca="1" si="286"/>
        <v>71428</v>
      </c>
      <c r="I276" s="41">
        <f t="shared" ca="1" si="272"/>
        <v>11500148</v>
      </c>
      <c r="J276" s="42"/>
      <c r="K276" s="43"/>
      <c r="L276" s="43"/>
      <c r="M276" s="44">
        <f t="shared" ref="M276:M280" ca="1" si="296">IF(C276="","",M275)</f>
        <v>3857149</v>
      </c>
      <c r="N276" s="45">
        <f t="shared" ca="1" si="287"/>
        <v>15357297</v>
      </c>
      <c r="Q276" s="25">
        <f t="shared" ca="1" si="293"/>
        <v>28929</v>
      </c>
      <c r="R276" s="25">
        <f t="shared" ca="1" si="294"/>
        <v>71428</v>
      </c>
    </row>
    <row r="277" spans="2:18">
      <c r="B277" s="101"/>
      <c r="C277" s="36">
        <f t="shared" ca="1" si="295"/>
        <v>260</v>
      </c>
      <c r="D277" s="37">
        <f t="shared" ca="1" si="283"/>
        <v>0.03</v>
      </c>
      <c r="E277" s="38">
        <f t="shared" ca="1" si="270"/>
        <v>100178</v>
      </c>
      <c r="F277" s="39">
        <f t="shared" ca="1" si="288"/>
        <v>100178</v>
      </c>
      <c r="G277" s="40">
        <f t="shared" ca="1" si="271"/>
        <v>28750</v>
      </c>
      <c r="H277" s="40">
        <f t="shared" ca="1" si="286"/>
        <v>71428</v>
      </c>
      <c r="I277" s="41">
        <f t="shared" ca="1" si="272"/>
        <v>11428720</v>
      </c>
      <c r="J277" s="42"/>
      <c r="K277" s="43"/>
      <c r="L277" s="43"/>
      <c r="M277" s="44">
        <f t="shared" ca="1" si="296"/>
        <v>3857149</v>
      </c>
      <c r="N277" s="45">
        <f t="shared" ca="1" si="287"/>
        <v>15285869</v>
      </c>
      <c r="Q277" s="25">
        <f t="shared" ca="1" si="293"/>
        <v>28750</v>
      </c>
      <c r="R277" s="25">
        <f t="shared" ca="1" si="294"/>
        <v>71428</v>
      </c>
    </row>
    <row r="278" spans="2:18">
      <c r="B278" s="101"/>
      <c r="C278" s="36">
        <f t="shared" ca="1" si="295"/>
        <v>261</v>
      </c>
      <c r="D278" s="37">
        <f t="shared" ca="1" si="283"/>
        <v>0.03</v>
      </c>
      <c r="E278" s="38">
        <f t="shared" ca="1" si="270"/>
        <v>100000</v>
      </c>
      <c r="F278" s="39">
        <f t="shared" ca="1" si="288"/>
        <v>100000</v>
      </c>
      <c r="G278" s="40">
        <f t="shared" ca="1" si="271"/>
        <v>28572</v>
      </c>
      <c r="H278" s="40">
        <f t="shared" ca="1" si="286"/>
        <v>71428</v>
      </c>
      <c r="I278" s="41">
        <f t="shared" ca="1" si="272"/>
        <v>11357292</v>
      </c>
      <c r="J278" s="42"/>
      <c r="K278" s="43"/>
      <c r="L278" s="43"/>
      <c r="M278" s="44">
        <f t="shared" ca="1" si="296"/>
        <v>3857149</v>
      </c>
      <c r="N278" s="45">
        <f t="shared" ca="1" si="287"/>
        <v>15214441</v>
      </c>
      <c r="Q278" s="25">
        <f t="shared" ca="1" si="293"/>
        <v>28572</v>
      </c>
      <c r="R278" s="25">
        <f t="shared" ca="1" si="294"/>
        <v>71428</v>
      </c>
    </row>
    <row r="279" spans="2:18">
      <c r="B279" s="101"/>
      <c r="C279" s="36">
        <f t="shared" ca="1" si="295"/>
        <v>262</v>
      </c>
      <c r="D279" s="37">
        <f t="shared" ca="1" si="283"/>
        <v>0.03</v>
      </c>
      <c r="E279" s="38">
        <f t="shared" ca="1" si="270"/>
        <v>99821</v>
      </c>
      <c r="F279" s="39">
        <f t="shared" ca="1" si="288"/>
        <v>99821</v>
      </c>
      <c r="G279" s="40">
        <f t="shared" ca="1" si="271"/>
        <v>28393</v>
      </c>
      <c r="H279" s="40">
        <f t="shared" ca="1" si="286"/>
        <v>71428</v>
      </c>
      <c r="I279" s="41">
        <f t="shared" ca="1" si="272"/>
        <v>11285864</v>
      </c>
      <c r="J279" s="42"/>
      <c r="K279" s="43"/>
      <c r="L279" s="43"/>
      <c r="M279" s="44">
        <f t="shared" ca="1" si="296"/>
        <v>3857149</v>
      </c>
      <c r="N279" s="45">
        <f t="shared" ca="1" si="287"/>
        <v>15143013</v>
      </c>
      <c r="Q279" s="25">
        <f t="shared" ca="1" si="293"/>
        <v>28393</v>
      </c>
      <c r="R279" s="25">
        <f t="shared" ca="1" si="294"/>
        <v>71428</v>
      </c>
    </row>
    <row r="280" spans="2:18">
      <c r="B280" s="101"/>
      <c r="C280" s="36">
        <f t="shared" ca="1" si="295"/>
        <v>263</v>
      </c>
      <c r="D280" s="37">
        <f t="shared" ca="1" si="283"/>
        <v>0.03</v>
      </c>
      <c r="E280" s="38">
        <f t="shared" ca="1" si="270"/>
        <v>99643</v>
      </c>
      <c r="F280" s="39">
        <f t="shared" ca="1" si="288"/>
        <v>99643</v>
      </c>
      <c r="G280" s="40">
        <f t="shared" ca="1" si="271"/>
        <v>28215</v>
      </c>
      <c r="H280" s="40">
        <f t="shared" ca="1" si="286"/>
        <v>71428</v>
      </c>
      <c r="I280" s="41">
        <f t="shared" ca="1" si="272"/>
        <v>11214436</v>
      </c>
      <c r="J280" s="42"/>
      <c r="K280" s="43"/>
      <c r="L280" s="43"/>
      <c r="M280" s="44">
        <f t="shared" ca="1" si="296"/>
        <v>3857149</v>
      </c>
      <c r="N280" s="45">
        <f t="shared" ca="1" si="287"/>
        <v>15071585</v>
      </c>
      <c r="Q280" s="25">
        <f t="shared" ca="1" si="293"/>
        <v>28215</v>
      </c>
      <c r="R280" s="25">
        <f t="shared" ca="1" si="294"/>
        <v>71428</v>
      </c>
    </row>
    <row r="281" spans="2:18">
      <c r="B281" s="102"/>
      <c r="C281" s="49">
        <f t="shared" ca="1" si="295"/>
        <v>264</v>
      </c>
      <c r="D281" s="50">
        <f ca="1">IF(C281="","",VLOOKUP(C281/12,$H$6:$J$12,3,TRUE))</f>
        <v>0.03</v>
      </c>
      <c r="E281" s="51">
        <f t="shared" ca="1" si="270"/>
        <v>300178</v>
      </c>
      <c r="F281" s="52">
        <f t="shared" ca="1" si="288"/>
        <v>99464</v>
      </c>
      <c r="G281" s="53">
        <f t="shared" ca="1" si="271"/>
        <v>28036</v>
      </c>
      <c r="H281" s="53">
        <f t="shared" ref="H281" ca="1" si="297">IF(C281="","",IF($E$8*12=C281,I280,H280))</f>
        <v>71428</v>
      </c>
      <c r="I281" s="54">
        <f t="shared" ca="1" si="272"/>
        <v>11143008</v>
      </c>
      <c r="J281" s="52">
        <f t="shared" ref="J281" ca="1" si="298">IF(C281="","",K281+L281)</f>
        <v>200714</v>
      </c>
      <c r="K281" s="56">
        <f t="shared" ref="K281" ca="1" si="299">IF(C281="","",ROUND(M275*D281/2,0))</f>
        <v>57857</v>
      </c>
      <c r="L281" s="57">
        <f t="shared" ref="L281" ca="1" si="300">IF(C281="","",IF($E$8*2=C281/6,M280,L275))</f>
        <v>142857</v>
      </c>
      <c r="M281" s="58">
        <f t="shared" ref="M281" ca="1" si="301">IF(C281="","",M275-L281)</f>
        <v>3714292</v>
      </c>
      <c r="N281" s="59">
        <f t="shared" ca="1" si="287"/>
        <v>14857300</v>
      </c>
      <c r="Q281" s="25">
        <f t="shared" ca="1" si="293"/>
        <v>85893</v>
      </c>
      <c r="R281" s="25">
        <f t="shared" ca="1" si="294"/>
        <v>214285</v>
      </c>
    </row>
    <row r="282" spans="2:18">
      <c r="B282" s="100" t="str">
        <f ca="1">IF(C282="","",C293/12&amp;"年目")</f>
        <v>23年目</v>
      </c>
      <c r="C282" s="26">
        <f t="shared" ca="1" si="295"/>
        <v>265</v>
      </c>
      <c r="D282" s="27">
        <f t="shared" ref="D282:D292" ca="1" si="302">D283</f>
        <v>0.03</v>
      </c>
      <c r="E282" s="28">
        <f t="shared" ca="1" si="270"/>
        <v>99286</v>
      </c>
      <c r="F282" s="29">
        <f t="shared" ca="1" si="288"/>
        <v>99286</v>
      </c>
      <c r="G282" s="30">
        <f t="shared" ca="1" si="271"/>
        <v>27858</v>
      </c>
      <c r="H282" s="30">
        <f t="shared" ref="H282:H283" ca="1" si="303">IF(C282="","",H281)</f>
        <v>71428</v>
      </c>
      <c r="I282" s="31">
        <f t="shared" ca="1" si="272"/>
        <v>11071580</v>
      </c>
      <c r="J282" s="32"/>
      <c r="K282" s="33"/>
      <c r="L282" s="33"/>
      <c r="M282" s="34">
        <f t="shared" ref="M282:M286" ca="1" si="304">IF(C282="","",M281)</f>
        <v>3714292</v>
      </c>
      <c r="N282" s="35">
        <f t="shared" ca="1" si="287"/>
        <v>14785872</v>
      </c>
      <c r="Q282" s="25">
        <f t="shared" ca="1" si="293"/>
        <v>27858</v>
      </c>
      <c r="R282" s="25">
        <f t="shared" ca="1" si="294"/>
        <v>71428</v>
      </c>
    </row>
    <row r="283" spans="2:18">
      <c r="B283" s="101"/>
      <c r="C283" s="36">
        <f t="shared" ca="1" si="295"/>
        <v>266</v>
      </c>
      <c r="D283" s="37">
        <f t="shared" ca="1" si="302"/>
        <v>0.03</v>
      </c>
      <c r="E283" s="38">
        <f t="shared" ca="1" si="270"/>
        <v>99107</v>
      </c>
      <c r="F283" s="39">
        <f t="shared" ca="1" si="288"/>
        <v>99107</v>
      </c>
      <c r="G283" s="40">
        <f t="shared" ca="1" si="271"/>
        <v>27679</v>
      </c>
      <c r="H283" s="40">
        <f t="shared" ca="1" si="303"/>
        <v>71428</v>
      </c>
      <c r="I283" s="41">
        <f t="shared" ca="1" si="272"/>
        <v>11000152</v>
      </c>
      <c r="J283" s="42"/>
      <c r="K283" s="43"/>
      <c r="L283" s="43"/>
      <c r="M283" s="44">
        <f t="shared" ca="1" si="304"/>
        <v>3714292</v>
      </c>
      <c r="N283" s="45">
        <f t="shared" ca="1" si="287"/>
        <v>14714444</v>
      </c>
      <c r="Q283" s="25">
        <f t="shared" ca="1" si="293"/>
        <v>27679</v>
      </c>
      <c r="R283" s="25">
        <f t="shared" ca="1" si="294"/>
        <v>71428</v>
      </c>
    </row>
    <row r="284" spans="2:18">
      <c r="B284" s="101"/>
      <c r="C284" s="36">
        <f t="shared" ca="1" si="295"/>
        <v>267</v>
      </c>
      <c r="D284" s="37">
        <f t="shared" ca="1" si="302"/>
        <v>0.03</v>
      </c>
      <c r="E284" s="38">
        <f t="shared" ca="1" si="270"/>
        <v>98928</v>
      </c>
      <c r="F284" s="39">
        <f t="shared" ca="1" si="288"/>
        <v>98928</v>
      </c>
      <c r="G284" s="40">
        <f t="shared" ca="1" si="271"/>
        <v>27500</v>
      </c>
      <c r="H284" s="40">
        <f t="shared" ca="1" si="286"/>
        <v>71428</v>
      </c>
      <c r="I284" s="41">
        <f t="shared" ca="1" si="272"/>
        <v>10928724</v>
      </c>
      <c r="J284" s="42"/>
      <c r="K284" s="43"/>
      <c r="L284" s="43"/>
      <c r="M284" s="44">
        <f t="shared" ca="1" si="304"/>
        <v>3714292</v>
      </c>
      <c r="N284" s="45">
        <f t="shared" ca="1" si="287"/>
        <v>14643016</v>
      </c>
      <c r="Q284" s="25">
        <f t="shared" ca="1" si="293"/>
        <v>27500</v>
      </c>
      <c r="R284" s="25">
        <f t="shared" ca="1" si="294"/>
        <v>71428</v>
      </c>
    </row>
    <row r="285" spans="2:18">
      <c r="B285" s="101"/>
      <c r="C285" s="36">
        <f t="shared" ca="1" si="295"/>
        <v>268</v>
      </c>
      <c r="D285" s="37">
        <f t="shared" ca="1" si="302"/>
        <v>0.03</v>
      </c>
      <c r="E285" s="38">
        <f t="shared" ca="1" si="270"/>
        <v>98750</v>
      </c>
      <c r="F285" s="39">
        <f t="shared" ca="1" si="288"/>
        <v>98750</v>
      </c>
      <c r="G285" s="40">
        <f t="shared" ca="1" si="271"/>
        <v>27322</v>
      </c>
      <c r="H285" s="40">
        <f t="shared" ca="1" si="286"/>
        <v>71428</v>
      </c>
      <c r="I285" s="41">
        <f t="shared" ca="1" si="272"/>
        <v>10857296</v>
      </c>
      <c r="J285" s="42"/>
      <c r="K285" s="43"/>
      <c r="L285" s="43"/>
      <c r="M285" s="44">
        <f t="shared" ca="1" si="304"/>
        <v>3714292</v>
      </c>
      <c r="N285" s="45">
        <f t="shared" ca="1" si="287"/>
        <v>14571588</v>
      </c>
      <c r="Q285" s="25">
        <f t="shared" ca="1" si="293"/>
        <v>27322</v>
      </c>
      <c r="R285" s="25">
        <f t="shared" ca="1" si="294"/>
        <v>71428</v>
      </c>
    </row>
    <row r="286" spans="2:18">
      <c r="B286" s="101"/>
      <c r="C286" s="36">
        <f t="shared" ca="1" si="295"/>
        <v>269</v>
      </c>
      <c r="D286" s="37">
        <f t="shared" ca="1" si="302"/>
        <v>0.03</v>
      </c>
      <c r="E286" s="38">
        <f t="shared" ca="1" si="270"/>
        <v>98571</v>
      </c>
      <c r="F286" s="39">
        <f t="shared" ca="1" si="288"/>
        <v>98571</v>
      </c>
      <c r="G286" s="40">
        <f t="shared" ca="1" si="271"/>
        <v>27143</v>
      </c>
      <c r="H286" s="40">
        <f t="shared" ca="1" si="286"/>
        <v>71428</v>
      </c>
      <c r="I286" s="41">
        <f t="shared" ca="1" si="272"/>
        <v>10785868</v>
      </c>
      <c r="J286" s="42"/>
      <c r="K286" s="43"/>
      <c r="L286" s="43"/>
      <c r="M286" s="44">
        <f t="shared" ca="1" si="304"/>
        <v>3714292</v>
      </c>
      <c r="N286" s="45">
        <f t="shared" ca="1" si="287"/>
        <v>14500160</v>
      </c>
      <c r="Q286" s="25">
        <f t="shared" ca="1" si="293"/>
        <v>27143</v>
      </c>
      <c r="R286" s="25">
        <f t="shared" ca="1" si="294"/>
        <v>71428</v>
      </c>
    </row>
    <row r="287" spans="2:18">
      <c r="B287" s="101"/>
      <c r="C287" s="36">
        <f t="shared" ca="1" si="295"/>
        <v>270</v>
      </c>
      <c r="D287" s="37">
        <f t="shared" ca="1" si="302"/>
        <v>0.03</v>
      </c>
      <c r="E287" s="38">
        <f t="shared" ca="1" si="270"/>
        <v>296964</v>
      </c>
      <c r="F287" s="39">
        <f t="shared" ca="1" si="288"/>
        <v>98393</v>
      </c>
      <c r="G287" s="40">
        <f t="shared" ca="1" si="271"/>
        <v>26965</v>
      </c>
      <c r="H287" s="40">
        <f t="shared" ca="1" si="286"/>
        <v>71428</v>
      </c>
      <c r="I287" s="41">
        <f t="shared" ca="1" si="272"/>
        <v>10714440</v>
      </c>
      <c r="J287" s="46">
        <f t="shared" ref="J287" ca="1" si="305">IF(C287="","",K287+L287)</f>
        <v>198571</v>
      </c>
      <c r="K287" s="47">
        <f t="shared" ref="K287" ca="1" si="306">IF(C287="","",ROUND(M286*D287/2,0))</f>
        <v>55714</v>
      </c>
      <c r="L287" s="48">
        <f t="shared" ref="L287" ca="1" si="307">IF(C287="","",IF($E$8*2=C287/6,M286,L281))</f>
        <v>142857</v>
      </c>
      <c r="M287" s="44">
        <f t="shared" ref="M287" ca="1" si="308">IF(C287="","",M281-L287)</f>
        <v>3571435</v>
      </c>
      <c r="N287" s="45">
        <f t="shared" ca="1" si="287"/>
        <v>14285875</v>
      </c>
      <c r="Q287" s="25">
        <f t="shared" ca="1" si="293"/>
        <v>82679</v>
      </c>
      <c r="R287" s="25">
        <f t="shared" ca="1" si="294"/>
        <v>214285</v>
      </c>
    </row>
    <row r="288" spans="2:18">
      <c r="B288" s="101"/>
      <c r="C288" s="36">
        <f t="shared" ca="1" si="295"/>
        <v>271</v>
      </c>
      <c r="D288" s="37">
        <f t="shared" ca="1" si="302"/>
        <v>0.03</v>
      </c>
      <c r="E288" s="38">
        <f t="shared" ca="1" si="270"/>
        <v>98214</v>
      </c>
      <c r="F288" s="39">
        <f t="shared" ca="1" si="288"/>
        <v>98214</v>
      </c>
      <c r="G288" s="40">
        <f t="shared" ca="1" si="271"/>
        <v>26786</v>
      </c>
      <c r="H288" s="40">
        <f t="shared" ca="1" si="286"/>
        <v>71428</v>
      </c>
      <c r="I288" s="41">
        <f t="shared" ca="1" si="272"/>
        <v>10643012</v>
      </c>
      <c r="J288" s="42"/>
      <c r="K288" s="43"/>
      <c r="L288" s="43"/>
      <c r="M288" s="44">
        <f t="shared" ref="M288:M292" ca="1" si="309">IF(C288="","",M287)</f>
        <v>3571435</v>
      </c>
      <c r="N288" s="45">
        <f t="shared" ca="1" si="287"/>
        <v>14214447</v>
      </c>
      <c r="Q288" s="25">
        <f t="shared" ca="1" si="293"/>
        <v>26786</v>
      </c>
      <c r="R288" s="25">
        <f t="shared" ca="1" si="294"/>
        <v>71428</v>
      </c>
    </row>
    <row r="289" spans="2:18">
      <c r="B289" s="101"/>
      <c r="C289" s="36">
        <f t="shared" ca="1" si="295"/>
        <v>272</v>
      </c>
      <c r="D289" s="37">
        <f t="shared" ca="1" si="302"/>
        <v>0.03</v>
      </c>
      <c r="E289" s="38">
        <f t="shared" ca="1" si="270"/>
        <v>98036</v>
      </c>
      <c r="F289" s="39">
        <f t="shared" ca="1" si="288"/>
        <v>98036</v>
      </c>
      <c r="G289" s="40">
        <f t="shared" ca="1" si="271"/>
        <v>26608</v>
      </c>
      <c r="H289" s="40">
        <f t="shared" ca="1" si="286"/>
        <v>71428</v>
      </c>
      <c r="I289" s="41">
        <f t="shared" ca="1" si="272"/>
        <v>10571584</v>
      </c>
      <c r="J289" s="42"/>
      <c r="K289" s="43"/>
      <c r="L289" s="43"/>
      <c r="M289" s="44">
        <f t="shared" ca="1" si="309"/>
        <v>3571435</v>
      </c>
      <c r="N289" s="45">
        <f t="shared" ca="1" si="287"/>
        <v>14143019</v>
      </c>
      <c r="Q289" s="25">
        <f t="shared" ca="1" si="293"/>
        <v>26608</v>
      </c>
      <c r="R289" s="25">
        <f t="shared" ca="1" si="294"/>
        <v>71428</v>
      </c>
    </row>
    <row r="290" spans="2:18">
      <c r="B290" s="101"/>
      <c r="C290" s="36">
        <f t="shared" ca="1" si="295"/>
        <v>273</v>
      </c>
      <c r="D290" s="37">
        <f t="shared" ca="1" si="302"/>
        <v>0.03</v>
      </c>
      <c r="E290" s="38">
        <f t="shared" ca="1" si="270"/>
        <v>97857</v>
      </c>
      <c r="F290" s="39">
        <f t="shared" ca="1" si="288"/>
        <v>97857</v>
      </c>
      <c r="G290" s="40">
        <f t="shared" ca="1" si="271"/>
        <v>26429</v>
      </c>
      <c r="H290" s="40">
        <f t="shared" ca="1" si="286"/>
        <v>71428</v>
      </c>
      <c r="I290" s="41">
        <f t="shared" ca="1" si="272"/>
        <v>10500156</v>
      </c>
      <c r="J290" s="42"/>
      <c r="K290" s="43"/>
      <c r="L290" s="43"/>
      <c r="M290" s="44">
        <f t="shared" ca="1" si="309"/>
        <v>3571435</v>
      </c>
      <c r="N290" s="45">
        <f t="shared" ca="1" si="287"/>
        <v>14071591</v>
      </c>
      <c r="Q290" s="25">
        <f t="shared" ca="1" si="293"/>
        <v>26429</v>
      </c>
      <c r="R290" s="25">
        <f t="shared" ca="1" si="294"/>
        <v>71428</v>
      </c>
    </row>
    <row r="291" spans="2:18">
      <c r="B291" s="101"/>
      <c r="C291" s="36">
        <f t="shared" ca="1" si="295"/>
        <v>274</v>
      </c>
      <c r="D291" s="37">
        <f t="shared" ca="1" si="302"/>
        <v>0.03</v>
      </c>
      <c r="E291" s="38">
        <f t="shared" ca="1" si="270"/>
        <v>97678</v>
      </c>
      <c r="F291" s="39">
        <f t="shared" ca="1" si="288"/>
        <v>97678</v>
      </c>
      <c r="G291" s="40">
        <f t="shared" ca="1" si="271"/>
        <v>26250</v>
      </c>
      <c r="H291" s="40">
        <f t="shared" ca="1" si="286"/>
        <v>71428</v>
      </c>
      <c r="I291" s="41">
        <f t="shared" ca="1" si="272"/>
        <v>10428728</v>
      </c>
      <c r="J291" s="42"/>
      <c r="K291" s="43"/>
      <c r="L291" s="43"/>
      <c r="M291" s="44">
        <f t="shared" ca="1" si="309"/>
        <v>3571435</v>
      </c>
      <c r="N291" s="45">
        <f t="shared" ca="1" si="287"/>
        <v>14000163</v>
      </c>
      <c r="Q291" s="25">
        <f t="shared" ca="1" si="293"/>
        <v>26250</v>
      </c>
      <c r="R291" s="25">
        <f t="shared" ca="1" si="294"/>
        <v>71428</v>
      </c>
    </row>
    <row r="292" spans="2:18">
      <c r="B292" s="101"/>
      <c r="C292" s="36">
        <f t="shared" ca="1" si="295"/>
        <v>275</v>
      </c>
      <c r="D292" s="37">
        <f t="shared" ca="1" si="302"/>
        <v>0.03</v>
      </c>
      <c r="E292" s="38">
        <f t="shared" ca="1" si="270"/>
        <v>97500</v>
      </c>
      <c r="F292" s="39">
        <f t="shared" ca="1" si="288"/>
        <v>97500</v>
      </c>
      <c r="G292" s="40">
        <f t="shared" ca="1" si="271"/>
        <v>26072</v>
      </c>
      <c r="H292" s="40">
        <f t="shared" ca="1" si="286"/>
        <v>71428</v>
      </c>
      <c r="I292" s="41">
        <f t="shared" ca="1" si="272"/>
        <v>10357300</v>
      </c>
      <c r="J292" s="42"/>
      <c r="K292" s="43"/>
      <c r="L292" s="43"/>
      <c r="M292" s="44">
        <f t="shared" ca="1" si="309"/>
        <v>3571435</v>
      </c>
      <c r="N292" s="45">
        <f t="shared" ca="1" si="287"/>
        <v>13928735</v>
      </c>
      <c r="Q292" s="25">
        <f t="shared" ca="1" si="293"/>
        <v>26072</v>
      </c>
      <c r="R292" s="25">
        <f t="shared" ca="1" si="294"/>
        <v>71428</v>
      </c>
    </row>
    <row r="293" spans="2:18">
      <c r="B293" s="102"/>
      <c r="C293" s="49">
        <f t="shared" ca="1" si="295"/>
        <v>276</v>
      </c>
      <c r="D293" s="50">
        <f ca="1">IF(C293="","",VLOOKUP(C293/12,$H$6:$J$12,3,TRUE))</f>
        <v>0.03</v>
      </c>
      <c r="E293" s="51">
        <f t="shared" ca="1" si="270"/>
        <v>293750</v>
      </c>
      <c r="F293" s="52">
        <f t="shared" ca="1" si="288"/>
        <v>97321</v>
      </c>
      <c r="G293" s="53">
        <f t="shared" ca="1" si="271"/>
        <v>25893</v>
      </c>
      <c r="H293" s="53">
        <f t="shared" ref="H293" ca="1" si="310">IF(C293="","",IF($E$8*12=C293,I292,H292))</f>
        <v>71428</v>
      </c>
      <c r="I293" s="54">
        <f t="shared" ca="1" si="272"/>
        <v>10285872</v>
      </c>
      <c r="J293" s="52">
        <f t="shared" ref="J293" ca="1" si="311">IF(C293="","",K293+L293)</f>
        <v>196429</v>
      </c>
      <c r="K293" s="56">
        <f t="shared" ref="K293" ca="1" si="312">IF(C293="","",ROUND(M287*D293/2,0))</f>
        <v>53572</v>
      </c>
      <c r="L293" s="57">
        <f t="shared" ref="L293" ca="1" si="313">IF(C293="","",IF($E$8*2=C293/6,M292,L287))</f>
        <v>142857</v>
      </c>
      <c r="M293" s="58">
        <f t="shared" ref="M293" ca="1" si="314">IF(C293="","",M287-L293)</f>
        <v>3428578</v>
      </c>
      <c r="N293" s="59">
        <f t="shared" ca="1" si="287"/>
        <v>13714450</v>
      </c>
      <c r="Q293" s="25">
        <f t="shared" ca="1" si="293"/>
        <v>79465</v>
      </c>
      <c r="R293" s="25">
        <f t="shared" ca="1" si="294"/>
        <v>214285</v>
      </c>
    </row>
    <row r="294" spans="2:18">
      <c r="B294" s="100" t="str">
        <f ca="1">IF(C294="","",C305/12&amp;"年目")</f>
        <v>24年目</v>
      </c>
      <c r="C294" s="26">
        <f t="shared" ca="1" si="295"/>
        <v>277</v>
      </c>
      <c r="D294" s="27">
        <f t="shared" ref="D294:D304" ca="1" si="315">D295</f>
        <v>0.03</v>
      </c>
      <c r="E294" s="28">
        <f t="shared" ca="1" si="270"/>
        <v>97143</v>
      </c>
      <c r="F294" s="29">
        <f t="shared" ca="1" si="288"/>
        <v>97143</v>
      </c>
      <c r="G294" s="30">
        <f t="shared" ca="1" si="271"/>
        <v>25715</v>
      </c>
      <c r="H294" s="30">
        <f t="shared" ref="H294:H295" ca="1" si="316">IF(C294="","",H293)</f>
        <v>71428</v>
      </c>
      <c r="I294" s="31">
        <f t="shared" ca="1" si="272"/>
        <v>10214444</v>
      </c>
      <c r="J294" s="32"/>
      <c r="K294" s="33"/>
      <c r="L294" s="33"/>
      <c r="M294" s="34">
        <f t="shared" ref="M294:M298" ca="1" si="317">IF(C294="","",M293)</f>
        <v>3428578</v>
      </c>
      <c r="N294" s="35">
        <f t="shared" ca="1" si="287"/>
        <v>13643022</v>
      </c>
      <c r="Q294" s="25">
        <f t="shared" ca="1" si="293"/>
        <v>25715</v>
      </c>
      <c r="R294" s="25">
        <f t="shared" ca="1" si="294"/>
        <v>71428</v>
      </c>
    </row>
    <row r="295" spans="2:18">
      <c r="B295" s="101"/>
      <c r="C295" s="36">
        <f t="shared" ca="1" si="295"/>
        <v>278</v>
      </c>
      <c r="D295" s="37">
        <f t="shared" ca="1" si="315"/>
        <v>0.03</v>
      </c>
      <c r="E295" s="38">
        <f t="shared" ca="1" si="270"/>
        <v>96964</v>
      </c>
      <c r="F295" s="39">
        <f t="shared" ca="1" si="288"/>
        <v>96964</v>
      </c>
      <c r="G295" s="40">
        <f t="shared" ca="1" si="271"/>
        <v>25536</v>
      </c>
      <c r="H295" s="40">
        <f t="shared" ca="1" si="316"/>
        <v>71428</v>
      </c>
      <c r="I295" s="41">
        <f t="shared" ca="1" si="272"/>
        <v>10143016</v>
      </c>
      <c r="J295" s="42"/>
      <c r="K295" s="43"/>
      <c r="L295" s="43"/>
      <c r="M295" s="44">
        <f t="shared" ca="1" si="317"/>
        <v>3428578</v>
      </c>
      <c r="N295" s="45">
        <f t="shared" ca="1" si="287"/>
        <v>13571594</v>
      </c>
      <c r="Q295" s="25">
        <f t="shared" ca="1" si="293"/>
        <v>25536</v>
      </c>
      <c r="R295" s="25">
        <f t="shared" ca="1" si="294"/>
        <v>71428</v>
      </c>
    </row>
    <row r="296" spans="2:18">
      <c r="B296" s="101"/>
      <c r="C296" s="36">
        <f t="shared" ca="1" si="295"/>
        <v>279</v>
      </c>
      <c r="D296" s="37">
        <f t="shared" ca="1" si="315"/>
        <v>0.03</v>
      </c>
      <c r="E296" s="38">
        <f t="shared" ca="1" si="270"/>
        <v>96786</v>
      </c>
      <c r="F296" s="39">
        <f t="shared" ca="1" si="288"/>
        <v>96786</v>
      </c>
      <c r="G296" s="40">
        <f t="shared" ca="1" si="271"/>
        <v>25358</v>
      </c>
      <c r="H296" s="40">
        <f t="shared" ca="1" si="286"/>
        <v>71428</v>
      </c>
      <c r="I296" s="41">
        <f t="shared" ca="1" si="272"/>
        <v>10071588</v>
      </c>
      <c r="J296" s="42"/>
      <c r="K296" s="43"/>
      <c r="L296" s="43"/>
      <c r="M296" s="44">
        <f t="shared" ca="1" si="317"/>
        <v>3428578</v>
      </c>
      <c r="N296" s="45">
        <f t="shared" ca="1" si="287"/>
        <v>13500166</v>
      </c>
      <c r="Q296" s="25">
        <f t="shared" ca="1" si="293"/>
        <v>25358</v>
      </c>
      <c r="R296" s="25">
        <f t="shared" ca="1" si="294"/>
        <v>71428</v>
      </c>
    </row>
    <row r="297" spans="2:18">
      <c r="B297" s="101"/>
      <c r="C297" s="36">
        <f t="shared" ca="1" si="295"/>
        <v>280</v>
      </c>
      <c r="D297" s="37">
        <f t="shared" ca="1" si="315"/>
        <v>0.03</v>
      </c>
      <c r="E297" s="38">
        <f t="shared" ca="1" si="270"/>
        <v>96607</v>
      </c>
      <c r="F297" s="39">
        <f t="shared" ca="1" si="288"/>
        <v>96607</v>
      </c>
      <c r="G297" s="40">
        <f t="shared" ca="1" si="271"/>
        <v>25179</v>
      </c>
      <c r="H297" s="40">
        <f t="shared" ca="1" si="286"/>
        <v>71428</v>
      </c>
      <c r="I297" s="41">
        <f t="shared" ca="1" si="272"/>
        <v>10000160</v>
      </c>
      <c r="J297" s="42"/>
      <c r="K297" s="43"/>
      <c r="L297" s="43"/>
      <c r="M297" s="44">
        <f t="shared" ca="1" si="317"/>
        <v>3428578</v>
      </c>
      <c r="N297" s="45">
        <f t="shared" ca="1" si="287"/>
        <v>13428738</v>
      </c>
      <c r="Q297" s="25">
        <f t="shared" ca="1" si="293"/>
        <v>25179</v>
      </c>
      <c r="R297" s="25">
        <f t="shared" ca="1" si="294"/>
        <v>71428</v>
      </c>
    </row>
    <row r="298" spans="2:18">
      <c r="B298" s="101"/>
      <c r="C298" s="36">
        <f t="shared" ca="1" si="295"/>
        <v>281</v>
      </c>
      <c r="D298" s="37">
        <f t="shared" ca="1" si="315"/>
        <v>0.03</v>
      </c>
      <c r="E298" s="38">
        <f t="shared" ca="1" si="270"/>
        <v>96428</v>
      </c>
      <c r="F298" s="39">
        <f t="shared" ca="1" si="288"/>
        <v>96428</v>
      </c>
      <c r="G298" s="40">
        <f t="shared" ca="1" si="271"/>
        <v>25000</v>
      </c>
      <c r="H298" s="40">
        <f t="shared" ca="1" si="286"/>
        <v>71428</v>
      </c>
      <c r="I298" s="41">
        <f t="shared" ca="1" si="272"/>
        <v>9928732</v>
      </c>
      <c r="J298" s="42"/>
      <c r="K298" s="43"/>
      <c r="L298" s="43"/>
      <c r="M298" s="44">
        <f t="shared" ca="1" si="317"/>
        <v>3428578</v>
      </c>
      <c r="N298" s="45">
        <f t="shared" ca="1" si="287"/>
        <v>13357310</v>
      </c>
      <c r="Q298" s="25">
        <f t="shared" ca="1" si="293"/>
        <v>25000</v>
      </c>
      <c r="R298" s="25">
        <f t="shared" ca="1" si="294"/>
        <v>71428</v>
      </c>
    </row>
    <row r="299" spans="2:18">
      <c r="B299" s="101"/>
      <c r="C299" s="36">
        <f t="shared" ca="1" si="295"/>
        <v>282</v>
      </c>
      <c r="D299" s="37">
        <f t="shared" ca="1" si="315"/>
        <v>0.03</v>
      </c>
      <c r="E299" s="38">
        <f t="shared" ca="1" si="270"/>
        <v>290536</v>
      </c>
      <c r="F299" s="39">
        <f t="shared" ca="1" si="288"/>
        <v>96250</v>
      </c>
      <c r="G299" s="40">
        <f t="shared" ca="1" si="271"/>
        <v>24822</v>
      </c>
      <c r="H299" s="40">
        <f t="shared" ca="1" si="286"/>
        <v>71428</v>
      </c>
      <c r="I299" s="41">
        <f t="shared" ca="1" si="272"/>
        <v>9857304</v>
      </c>
      <c r="J299" s="46">
        <f t="shared" ref="J299" ca="1" si="318">IF(C299="","",K299+L299)</f>
        <v>194286</v>
      </c>
      <c r="K299" s="47">
        <f t="shared" ref="K299" ca="1" si="319">IF(C299="","",ROUND(M298*D299/2,0))</f>
        <v>51429</v>
      </c>
      <c r="L299" s="48">
        <f t="shared" ref="L299" ca="1" si="320">IF(C299="","",IF($E$8*2=C299/6,M298,L293))</f>
        <v>142857</v>
      </c>
      <c r="M299" s="44">
        <f t="shared" ref="M299" ca="1" si="321">IF(C299="","",M293-L299)</f>
        <v>3285721</v>
      </c>
      <c r="N299" s="45">
        <f t="shared" ca="1" si="287"/>
        <v>13143025</v>
      </c>
      <c r="Q299" s="25">
        <f t="shared" ca="1" si="293"/>
        <v>76251</v>
      </c>
      <c r="R299" s="25">
        <f t="shared" ca="1" si="294"/>
        <v>214285</v>
      </c>
    </row>
    <row r="300" spans="2:18">
      <c r="B300" s="101"/>
      <c r="C300" s="36">
        <f t="shared" ca="1" si="295"/>
        <v>283</v>
      </c>
      <c r="D300" s="37">
        <f t="shared" ca="1" si="315"/>
        <v>0.03</v>
      </c>
      <c r="E300" s="38">
        <f t="shared" ca="1" si="270"/>
        <v>96071</v>
      </c>
      <c r="F300" s="39">
        <f t="shared" ca="1" si="288"/>
        <v>96071</v>
      </c>
      <c r="G300" s="40">
        <f t="shared" ca="1" si="271"/>
        <v>24643</v>
      </c>
      <c r="H300" s="40">
        <f t="shared" ca="1" si="286"/>
        <v>71428</v>
      </c>
      <c r="I300" s="41">
        <f t="shared" ca="1" si="272"/>
        <v>9785876</v>
      </c>
      <c r="J300" s="42"/>
      <c r="K300" s="43"/>
      <c r="L300" s="43"/>
      <c r="M300" s="44">
        <f t="shared" ref="M300:M304" ca="1" si="322">IF(C300="","",M299)</f>
        <v>3285721</v>
      </c>
      <c r="N300" s="45">
        <f t="shared" ca="1" si="287"/>
        <v>13071597</v>
      </c>
      <c r="Q300" s="25">
        <f t="shared" ca="1" si="293"/>
        <v>24643</v>
      </c>
      <c r="R300" s="25">
        <f t="shared" ca="1" si="294"/>
        <v>71428</v>
      </c>
    </row>
    <row r="301" spans="2:18">
      <c r="B301" s="101"/>
      <c r="C301" s="36">
        <f t="shared" ca="1" si="295"/>
        <v>284</v>
      </c>
      <c r="D301" s="37">
        <f t="shared" ca="1" si="315"/>
        <v>0.03</v>
      </c>
      <c r="E301" s="38">
        <f t="shared" ca="1" si="270"/>
        <v>95893</v>
      </c>
      <c r="F301" s="39">
        <f t="shared" ca="1" si="288"/>
        <v>95893</v>
      </c>
      <c r="G301" s="40">
        <f t="shared" ca="1" si="271"/>
        <v>24465</v>
      </c>
      <c r="H301" s="40">
        <f t="shared" ca="1" si="286"/>
        <v>71428</v>
      </c>
      <c r="I301" s="41">
        <f t="shared" ca="1" si="272"/>
        <v>9714448</v>
      </c>
      <c r="J301" s="42"/>
      <c r="K301" s="43"/>
      <c r="L301" s="43"/>
      <c r="M301" s="44">
        <f t="shared" ca="1" si="322"/>
        <v>3285721</v>
      </c>
      <c r="N301" s="45">
        <f t="shared" ca="1" si="287"/>
        <v>13000169</v>
      </c>
      <c r="Q301" s="25">
        <f t="shared" ca="1" si="293"/>
        <v>24465</v>
      </c>
      <c r="R301" s="25">
        <f t="shared" ca="1" si="294"/>
        <v>71428</v>
      </c>
    </row>
    <row r="302" spans="2:18">
      <c r="B302" s="101"/>
      <c r="C302" s="36">
        <f t="shared" ca="1" si="295"/>
        <v>285</v>
      </c>
      <c r="D302" s="37">
        <f t="shared" ca="1" si="315"/>
        <v>0.03</v>
      </c>
      <c r="E302" s="38">
        <f t="shared" ca="1" si="270"/>
        <v>95714</v>
      </c>
      <c r="F302" s="39">
        <f t="shared" ca="1" si="288"/>
        <v>95714</v>
      </c>
      <c r="G302" s="40">
        <f t="shared" ca="1" si="271"/>
        <v>24286</v>
      </c>
      <c r="H302" s="40">
        <f t="shared" ca="1" si="286"/>
        <v>71428</v>
      </c>
      <c r="I302" s="41">
        <f t="shared" ca="1" si="272"/>
        <v>9643020</v>
      </c>
      <c r="J302" s="42"/>
      <c r="K302" s="43"/>
      <c r="L302" s="43"/>
      <c r="M302" s="44">
        <f t="shared" ca="1" si="322"/>
        <v>3285721</v>
      </c>
      <c r="N302" s="45">
        <f t="shared" ca="1" si="287"/>
        <v>12928741</v>
      </c>
      <c r="Q302" s="25">
        <f t="shared" ca="1" si="293"/>
        <v>24286</v>
      </c>
      <c r="R302" s="25">
        <f t="shared" ca="1" si="294"/>
        <v>71428</v>
      </c>
    </row>
    <row r="303" spans="2:18">
      <c r="B303" s="101"/>
      <c r="C303" s="36">
        <f t="shared" ca="1" si="295"/>
        <v>286</v>
      </c>
      <c r="D303" s="37">
        <f t="shared" ca="1" si="315"/>
        <v>0.03</v>
      </c>
      <c r="E303" s="38">
        <f t="shared" ca="1" si="270"/>
        <v>95536</v>
      </c>
      <c r="F303" s="39">
        <f t="shared" ca="1" si="288"/>
        <v>95536</v>
      </c>
      <c r="G303" s="40">
        <f t="shared" ca="1" si="271"/>
        <v>24108</v>
      </c>
      <c r="H303" s="40">
        <f t="shared" ca="1" si="286"/>
        <v>71428</v>
      </c>
      <c r="I303" s="41">
        <f t="shared" ca="1" si="272"/>
        <v>9571592</v>
      </c>
      <c r="J303" s="42"/>
      <c r="K303" s="43"/>
      <c r="L303" s="43"/>
      <c r="M303" s="44">
        <f t="shared" ca="1" si="322"/>
        <v>3285721</v>
      </c>
      <c r="N303" s="45">
        <f t="shared" ca="1" si="287"/>
        <v>12857313</v>
      </c>
      <c r="Q303" s="25">
        <f t="shared" ca="1" si="293"/>
        <v>24108</v>
      </c>
      <c r="R303" s="25">
        <f t="shared" ca="1" si="294"/>
        <v>71428</v>
      </c>
    </row>
    <row r="304" spans="2:18">
      <c r="B304" s="101"/>
      <c r="C304" s="36">
        <f t="shared" ca="1" si="295"/>
        <v>287</v>
      </c>
      <c r="D304" s="37">
        <f t="shared" ca="1" si="315"/>
        <v>0.03</v>
      </c>
      <c r="E304" s="38">
        <f t="shared" ca="1" si="270"/>
        <v>95357</v>
      </c>
      <c r="F304" s="39">
        <f t="shared" ca="1" si="288"/>
        <v>95357</v>
      </c>
      <c r="G304" s="40">
        <f t="shared" ca="1" si="271"/>
        <v>23929</v>
      </c>
      <c r="H304" s="40">
        <f t="shared" ca="1" si="286"/>
        <v>71428</v>
      </c>
      <c r="I304" s="41">
        <f t="shared" ca="1" si="272"/>
        <v>9500164</v>
      </c>
      <c r="J304" s="42"/>
      <c r="K304" s="43"/>
      <c r="L304" s="43"/>
      <c r="M304" s="44">
        <f t="shared" ca="1" si="322"/>
        <v>3285721</v>
      </c>
      <c r="N304" s="45">
        <f t="shared" ca="1" si="287"/>
        <v>12785885</v>
      </c>
      <c r="Q304" s="25">
        <f t="shared" ca="1" si="293"/>
        <v>23929</v>
      </c>
      <c r="R304" s="25">
        <f t="shared" ca="1" si="294"/>
        <v>71428</v>
      </c>
    </row>
    <row r="305" spans="2:18">
      <c r="B305" s="102"/>
      <c r="C305" s="49">
        <f t="shared" ca="1" si="295"/>
        <v>288</v>
      </c>
      <c r="D305" s="50">
        <f ca="1">IF(C305="","",VLOOKUP(C305/12,$H$6:$J$12,3,TRUE))</f>
        <v>0.03</v>
      </c>
      <c r="E305" s="51">
        <f t="shared" ca="1" si="270"/>
        <v>287321</v>
      </c>
      <c r="F305" s="52">
        <f t="shared" ca="1" si="288"/>
        <v>95178</v>
      </c>
      <c r="G305" s="53">
        <f t="shared" ca="1" si="271"/>
        <v>23750</v>
      </c>
      <c r="H305" s="53">
        <f t="shared" ref="H305" ca="1" si="323">IF(C305="","",IF($E$8*12=C305,I304,H304))</f>
        <v>71428</v>
      </c>
      <c r="I305" s="54">
        <f t="shared" ca="1" si="272"/>
        <v>9428736</v>
      </c>
      <c r="J305" s="52">
        <f t="shared" ref="J305" ca="1" si="324">IF(C305="","",K305+L305)</f>
        <v>192143</v>
      </c>
      <c r="K305" s="56">
        <f t="shared" ref="K305" ca="1" si="325">IF(C305="","",ROUND(M299*D305/2,0))</f>
        <v>49286</v>
      </c>
      <c r="L305" s="57">
        <f t="shared" ref="L305" ca="1" si="326">IF(C305="","",IF($E$8*2=C305/6,M304,L299))</f>
        <v>142857</v>
      </c>
      <c r="M305" s="58">
        <f t="shared" ref="M305" ca="1" si="327">IF(C305="","",M299-L305)</f>
        <v>3142864</v>
      </c>
      <c r="N305" s="59">
        <f t="shared" ca="1" si="287"/>
        <v>12571600</v>
      </c>
      <c r="Q305" s="25">
        <f t="shared" ca="1" si="293"/>
        <v>73036</v>
      </c>
      <c r="R305" s="25">
        <f t="shared" ca="1" si="294"/>
        <v>214285</v>
      </c>
    </row>
    <row r="306" spans="2:18">
      <c r="B306" s="100" t="str">
        <f ca="1">IF(C306="","",C317/12&amp;"年目")</f>
        <v>25年目</v>
      </c>
      <c r="C306" s="26">
        <f t="shared" ca="1" si="295"/>
        <v>289</v>
      </c>
      <c r="D306" s="27">
        <f t="shared" ref="D306:D316" ca="1" si="328">D307</f>
        <v>0.03</v>
      </c>
      <c r="E306" s="28">
        <f t="shared" ca="1" si="270"/>
        <v>95000</v>
      </c>
      <c r="F306" s="29">
        <f t="shared" ca="1" si="288"/>
        <v>95000</v>
      </c>
      <c r="G306" s="30">
        <f t="shared" ca="1" si="271"/>
        <v>23572</v>
      </c>
      <c r="H306" s="30">
        <f t="shared" ref="H306:H307" ca="1" si="329">IF(C306="","",H305)</f>
        <v>71428</v>
      </c>
      <c r="I306" s="31">
        <f t="shared" ca="1" si="272"/>
        <v>9357308</v>
      </c>
      <c r="J306" s="32"/>
      <c r="K306" s="33"/>
      <c r="L306" s="33"/>
      <c r="M306" s="34">
        <f t="shared" ref="M306:M310" ca="1" si="330">IF(C306="","",M305)</f>
        <v>3142864</v>
      </c>
      <c r="N306" s="35">
        <f t="shared" ca="1" si="287"/>
        <v>12500172</v>
      </c>
      <c r="Q306" s="25">
        <f t="shared" ca="1" si="293"/>
        <v>23572</v>
      </c>
      <c r="R306" s="25">
        <f t="shared" ca="1" si="294"/>
        <v>71428</v>
      </c>
    </row>
    <row r="307" spans="2:18">
      <c r="B307" s="101"/>
      <c r="C307" s="36">
        <f t="shared" ca="1" si="295"/>
        <v>290</v>
      </c>
      <c r="D307" s="37">
        <f t="shared" ca="1" si="328"/>
        <v>0.03</v>
      </c>
      <c r="E307" s="38">
        <f t="shared" ca="1" si="270"/>
        <v>94821</v>
      </c>
      <c r="F307" s="39">
        <f t="shared" ca="1" si="288"/>
        <v>94821</v>
      </c>
      <c r="G307" s="40">
        <f t="shared" ca="1" si="271"/>
        <v>23393</v>
      </c>
      <c r="H307" s="40">
        <f t="shared" ca="1" si="329"/>
        <v>71428</v>
      </c>
      <c r="I307" s="41">
        <f t="shared" ca="1" si="272"/>
        <v>9285880</v>
      </c>
      <c r="J307" s="42"/>
      <c r="K307" s="43"/>
      <c r="L307" s="43"/>
      <c r="M307" s="44">
        <f t="shared" ca="1" si="330"/>
        <v>3142864</v>
      </c>
      <c r="N307" s="45">
        <f t="shared" ca="1" si="287"/>
        <v>12428744</v>
      </c>
      <c r="Q307" s="25">
        <f t="shared" ca="1" si="293"/>
        <v>23393</v>
      </c>
      <c r="R307" s="25">
        <f t="shared" ca="1" si="294"/>
        <v>71428</v>
      </c>
    </row>
    <row r="308" spans="2:18">
      <c r="B308" s="101"/>
      <c r="C308" s="36">
        <f t="shared" ca="1" si="295"/>
        <v>291</v>
      </c>
      <c r="D308" s="37">
        <f t="shared" ca="1" si="328"/>
        <v>0.03</v>
      </c>
      <c r="E308" s="38">
        <f t="shared" ca="1" si="270"/>
        <v>94643</v>
      </c>
      <c r="F308" s="39">
        <f t="shared" ca="1" si="288"/>
        <v>94643</v>
      </c>
      <c r="G308" s="40">
        <f t="shared" ca="1" si="271"/>
        <v>23215</v>
      </c>
      <c r="H308" s="40">
        <f t="shared" ca="1" si="286"/>
        <v>71428</v>
      </c>
      <c r="I308" s="41">
        <f t="shared" ca="1" si="272"/>
        <v>9214452</v>
      </c>
      <c r="J308" s="42"/>
      <c r="K308" s="43"/>
      <c r="L308" s="43"/>
      <c r="M308" s="44">
        <f t="shared" ca="1" si="330"/>
        <v>3142864</v>
      </c>
      <c r="N308" s="45">
        <f t="shared" ca="1" si="287"/>
        <v>12357316</v>
      </c>
      <c r="Q308" s="25">
        <f t="shared" ca="1" si="293"/>
        <v>23215</v>
      </c>
      <c r="R308" s="25">
        <f t="shared" ca="1" si="294"/>
        <v>71428</v>
      </c>
    </row>
    <row r="309" spans="2:18">
      <c r="B309" s="101"/>
      <c r="C309" s="36">
        <f t="shared" ca="1" si="295"/>
        <v>292</v>
      </c>
      <c r="D309" s="37">
        <f t="shared" ca="1" si="328"/>
        <v>0.03</v>
      </c>
      <c r="E309" s="38">
        <f t="shared" ca="1" si="270"/>
        <v>94464</v>
      </c>
      <c r="F309" s="39">
        <f t="shared" ca="1" si="288"/>
        <v>94464</v>
      </c>
      <c r="G309" s="40">
        <f t="shared" ca="1" si="271"/>
        <v>23036</v>
      </c>
      <c r="H309" s="40">
        <f t="shared" ca="1" si="286"/>
        <v>71428</v>
      </c>
      <c r="I309" s="41">
        <f t="shared" ca="1" si="272"/>
        <v>9143024</v>
      </c>
      <c r="J309" s="42"/>
      <c r="K309" s="43"/>
      <c r="L309" s="43"/>
      <c r="M309" s="44">
        <f t="shared" ca="1" si="330"/>
        <v>3142864</v>
      </c>
      <c r="N309" s="45">
        <f t="shared" ca="1" si="287"/>
        <v>12285888</v>
      </c>
      <c r="Q309" s="25">
        <f t="shared" ca="1" si="293"/>
        <v>23036</v>
      </c>
      <c r="R309" s="25">
        <f t="shared" ca="1" si="294"/>
        <v>71428</v>
      </c>
    </row>
    <row r="310" spans="2:18">
      <c r="B310" s="101"/>
      <c r="C310" s="36">
        <f t="shared" ca="1" si="295"/>
        <v>293</v>
      </c>
      <c r="D310" s="37">
        <f t="shared" ca="1" si="328"/>
        <v>0.03</v>
      </c>
      <c r="E310" s="38">
        <f t="shared" ca="1" si="270"/>
        <v>94286</v>
      </c>
      <c r="F310" s="39">
        <f t="shared" ca="1" si="288"/>
        <v>94286</v>
      </c>
      <c r="G310" s="40">
        <f t="shared" ca="1" si="271"/>
        <v>22858</v>
      </c>
      <c r="H310" s="40">
        <f t="shared" ca="1" si="286"/>
        <v>71428</v>
      </c>
      <c r="I310" s="41">
        <f t="shared" ca="1" si="272"/>
        <v>9071596</v>
      </c>
      <c r="J310" s="42"/>
      <c r="K310" s="43"/>
      <c r="L310" s="43"/>
      <c r="M310" s="44">
        <f t="shared" ca="1" si="330"/>
        <v>3142864</v>
      </c>
      <c r="N310" s="45">
        <f t="shared" ca="1" si="287"/>
        <v>12214460</v>
      </c>
      <c r="Q310" s="25">
        <f t="shared" ca="1" si="293"/>
        <v>22858</v>
      </c>
      <c r="R310" s="25">
        <f t="shared" ca="1" si="294"/>
        <v>71428</v>
      </c>
    </row>
    <row r="311" spans="2:18">
      <c r="B311" s="101"/>
      <c r="C311" s="36">
        <f t="shared" ca="1" si="295"/>
        <v>294</v>
      </c>
      <c r="D311" s="37">
        <f t="shared" ca="1" si="328"/>
        <v>0.03</v>
      </c>
      <c r="E311" s="38">
        <f t="shared" ca="1" si="270"/>
        <v>284107</v>
      </c>
      <c r="F311" s="39">
        <f t="shared" ca="1" si="288"/>
        <v>94107</v>
      </c>
      <c r="G311" s="40">
        <f t="shared" ca="1" si="271"/>
        <v>22679</v>
      </c>
      <c r="H311" s="40">
        <f t="shared" ca="1" si="286"/>
        <v>71428</v>
      </c>
      <c r="I311" s="41">
        <f t="shared" ca="1" si="272"/>
        <v>9000168</v>
      </c>
      <c r="J311" s="46">
        <f t="shared" ref="J311" ca="1" si="331">IF(C311="","",K311+L311)</f>
        <v>190000</v>
      </c>
      <c r="K311" s="47">
        <f t="shared" ref="K311" ca="1" si="332">IF(C311="","",ROUND(M310*D311/2,0))</f>
        <v>47143</v>
      </c>
      <c r="L311" s="48">
        <f t="shared" ref="L311" ca="1" si="333">IF(C311="","",IF($E$8*2=C311/6,M310,L305))</f>
        <v>142857</v>
      </c>
      <c r="M311" s="44">
        <f t="shared" ref="M311" ca="1" si="334">IF(C311="","",M305-L311)</f>
        <v>3000007</v>
      </c>
      <c r="N311" s="45">
        <f t="shared" ca="1" si="287"/>
        <v>12000175</v>
      </c>
      <c r="Q311" s="25">
        <f t="shared" ca="1" si="293"/>
        <v>69822</v>
      </c>
      <c r="R311" s="25">
        <f t="shared" ca="1" si="294"/>
        <v>214285</v>
      </c>
    </row>
    <row r="312" spans="2:18">
      <c r="B312" s="101"/>
      <c r="C312" s="36">
        <f t="shared" ca="1" si="295"/>
        <v>295</v>
      </c>
      <c r="D312" s="37">
        <f t="shared" ca="1" si="328"/>
        <v>0.03</v>
      </c>
      <c r="E312" s="38">
        <f t="shared" ca="1" si="270"/>
        <v>93928</v>
      </c>
      <c r="F312" s="39">
        <f t="shared" ca="1" si="288"/>
        <v>93928</v>
      </c>
      <c r="G312" s="40">
        <f t="shared" ca="1" si="271"/>
        <v>22500</v>
      </c>
      <c r="H312" s="40">
        <f t="shared" ca="1" si="286"/>
        <v>71428</v>
      </c>
      <c r="I312" s="41">
        <f t="shared" ca="1" si="272"/>
        <v>8928740</v>
      </c>
      <c r="J312" s="42"/>
      <c r="K312" s="43"/>
      <c r="L312" s="43"/>
      <c r="M312" s="44">
        <f t="shared" ref="M312:M316" ca="1" si="335">IF(C312="","",M311)</f>
        <v>3000007</v>
      </c>
      <c r="N312" s="45">
        <f t="shared" ca="1" si="287"/>
        <v>11928747</v>
      </c>
      <c r="Q312" s="25">
        <f t="shared" ca="1" si="293"/>
        <v>22500</v>
      </c>
      <c r="R312" s="25">
        <f t="shared" ca="1" si="294"/>
        <v>71428</v>
      </c>
    </row>
    <row r="313" spans="2:18">
      <c r="B313" s="101"/>
      <c r="C313" s="36">
        <f t="shared" ca="1" si="295"/>
        <v>296</v>
      </c>
      <c r="D313" s="37">
        <f t="shared" ca="1" si="328"/>
        <v>0.03</v>
      </c>
      <c r="E313" s="38">
        <f t="shared" ca="1" si="270"/>
        <v>93750</v>
      </c>
      <c r="F313" s="39">
        <f t="shared" ca="1" si="288"/>
        <v>93750</v>
      </c>
      <c r="G313" s="40">
        <f t="shared" ca="1" si="271"/>
        <v>22322</v>
      </c>
      <c r="H313" s="40">
        <f t="shared" ca="1" si="286"/>
        <v>71428</v>
      </c>
      <c r="I313" s="41">
        <f t="shared" ca="1" si="272"/>
        <v>8857312</v>
      </c>
      <c r="J313" s="42"/>
      <c r="K313" s="43"/>
      <c r="L313" s="43"/>
      <c r="M313" s="44">
        <f t="shared" ca="1" si="335"/>
        <v>3000007</v>
      </c>
      <c r="N313" s="45">
        <f t="shared" ca="1" si="287"/>
        <v>11857319</v>
      </c>
      <c r="Q313" s="25">
        <f t="shared" ca="1" si="293"/>
        <v>22322</v>
      </c>
      <c r="R313" s="25">
        <f t="shared" ca="1" si="294"/>
        <v>71428</v>
      </c>
    </row>
    <row r="314" spans="2:18">
      <c r="B314" s="101"/>
      <c r="C314" s="36">
        <f t="shared" ca="1" si="295"/>
        <v>297</v>
      </c>
      <c r="D314" s="37">
        <f t="shared" ca="1" si="328"/>
        <v>0.03</v>
      </c>
      <c r="E314" s="38">
        <f t="shared" ca="1" si="270"/>
        <v>93571</v>
      </c>
      <c r="F314" s="39">
        <f t="shared" ca="1" si="288"/>
        <v>93571</v>
      </c>
      <c r="G314" s="40">
        <f t="shared" ca="1" si="271"/>
        <v>22143</v>
      </c>
      <c r="H314" s="40">
        <f t="shared" ca="1" si="286"/>
        <v>71428</v>
      </c>
      <c r="I314" s="41">
        <f t="shared" ca="1" si="272"/>
        <v>8785884</v>
      </c>
      <c r="J314" s="42"/>
      <c r="K314" s="43"/>
      <c r="L314" s="43"/>
      <c r="M314" s="44">
        <f t="shared" ca="1" si="335"/>
        <v>3000007</v>
      </c>
      <c r="N314" s="45">
        <f t="shared" ca="1" si="287"/>
        <v>11785891</v>
      </c>
      <c r="Q314" s="25">
        <f t="shared" ca="1" si="293"/>
        <v>22143</v>
      </c>
      <c r="R314" s="25">
        <f t="shared" ca="1" si="294"/>
        <v>71428</v>
      </c>
    </row>
    <row r="315" spans="2:18">
      <c r="B315" s="101"/>
      <c r="C315" s="36">
        <f t="shared" ca="1" si="295"/>
        <v>298</v>
      </c>
      <c r="D315" s="37">
        <f t="shared" ca="1" si="328"/>
        <v>0.03</v>
      </c>
      <c r="E315" s="38">
        <f t="shared" ca="1" si="270"/>
        <v>93393</v>
      </c>
      <c r="F315" s="39">
        <f t="shared" ca="1" si="288"/>
        <v>93393</v>
      </c>
      <c r="G315" s="40">
        <f t="shared" ca="1" si="271"/>
        <v>21965</v>
      </c>
      <c r="H315" s="40">
        <f t="shared" ca="1" si="286"/>
        <v>71428</v>
      </c>
      <c r="I315" s="41">
        <f t="shared" ca="1" si="272"/>
        <v>8714456</v>
      </c>
      <c r="J315" s="42"/>
      <c r="K315" s="43"/>
      <c r="L315" s="43"/>
      <c r="M315" s="44">
        <f t="shared" ca="1" si="335"/>
        <v>3000007</v>
      </c>
      <c r="N315" s="45">
        <f t="shared" ca="1" si="287"/>
        <v>11714463</v>
      </c>
      <c r="Q315" s="25">
        <f t="shared" ca="1" si="293"/>
        <v>21965</v>
      </c>
      <c r="R315" s="25">
        <f t="shared" ca="1" si="294"/>
        <v>71428</v>
      </c>
    </row>
    <row r="316" spans="2:18">
      <c r="B316" s="101"/>
      <c r="C316" s="36">
        <f t="shared" ca="1" si="295"/>
        <v>299</v>
      </c>
      <c r="D316" s="37">
        <f t="shared" ca="1" si="328"/>
        <v>0.03</v>
      </c>
      <c r="E316" s="38">
        <f t="shared" ca="1" si="270"/>
        <v>93214</v>
      </c>
      <c r="F316" s="39">
        <f t="shared" ca="1" si="288"/>
        <v>93214</v>
      </c>
      <c r="G316" s="40">
        <f t="shared" ca="1" si="271"/>
        <v>21786</v>
      </c>
      <c r="H316" s="40">
        <f t="shared" ca="1" si="286"/>
        <v>71428</v>
      </c>
      <c r="I316" s="41">
        <f t="shared" ca="1" si="272"/>
        <v>8643028</v>
      </c>
      <c r="J316" s="42"/>
      <c r="K316" s="43"/>
      <c r="L316" s="43"/>
      <c r="M316" s="44">
        <f t="shared" ca="1" si="335"/>
        <v>3000007</v>
      </c>
      <c r="N316" s="45">
        <f t="shared" ca="1" si="287"/>
        <v>11643035</v>
      </c>
      <c r="Q316" s="25">
        <f t="shared" ca="1" si="293"/>
        <v>21786</v>
      </c>
      <c r="R316" s="25">
        <f t="shared" ca="1" si="294"/>
        <v>71428</v>
      </c>
    </row>
    <row r="317" spans="2:18">
      <c r="B317" s="102"/>
      <c r="C317" s="49">
        <f t="shared" ca="1" si="295"/>
        <v>300</v>
      </c>
      <c r="D317" s="50">
        <f ca="1">IF(C317="","",VLOOKUP(C317/12,$H$6:$J$12,3,TRUE))</f>
        <v>0.03</v>
      </c>
      <c r="E317" s="51">
        <f t="shared" ca="1" si="270"/>
        <v>280893</v>
      </c>
      <c r="F317" s="52">
        <f t="shared" ca="1" si="288"/>
        <v>93036</v>
      </c>
      <c r="G317" s="53">
        <f t="shared" ca="1" si="271"/>
        <v>21608</v>
      </c>
      <c r="H317" s="53">
        <f t="shared" ref="H317" ca="1" si="336">IF(C317="","",IF($E$8*12=C317,I316,H316))</f>
        <v>71428</v>
      </c>
      <c r="I317" s="54">
        <f t="shared" ca="1" si="272"/>
        <v>8571600</v>
      </c>
      <c r="J317" s="52">
        <f t="shared" ref="J317" ca="1" si="337">IF(C317="","",K317+L317)</f>
        <v>187857</v>
      </c>
      <c r="K317" s="56">
        <f t="shared" ref="K317" ca="1" si="338">IF(C317="","",ROUND(M311*D317/2,0))</f>
        <v>45000</v>
      </c>
      <c r="L317" s="57">
        <f t="shared" ref="L317" ca="1" si="339">IF(C317="","",IF($E$8*2=C317/6,M316,L311))</f>
        <v>142857</v>
      </c>
      <c r="M317" s="58">
        <f t="shared" ref="M317" ca="1" si="340">IF(C317="","",M311-L317)</f>
        <v>2857150</v>
      </c>
      <c r="N317" s="59">
        <f t="shared" ca="1" si="287"/>
        <v>11428750</v>
      </c>
      <c r="Q317" s="25">
        <f t="shared" ca="1" si="293"/>
        <v>66608</v>
      </c>
      <c r="R317" s="25">
        <f t="shared" ca="1" si="294"/>
        <v>214285</v>
      </c>
    </row>
    <row r="318" spans="2:18">
      <c r="B318" s="100" t="str">
        <f ca="1">IF(C318="","",C329/12&amp;"年目")</f>
        <v>26年目</v>
      </c>
      <c r="C318" s="26">
        <f t="shared" ca="1" si="295"/>
        <v>301</v>
      </c>
      <c r="D318" s="27">
        <f t="shared" ref="D318:D328" ca="1" si="341">D319</f>
        <v>0.05</v>
      </c>
      <c r="E318" s="28">
        <f ca="1">IF(C318="","",F318+J318)</f>
        <v>107143</v>
      </c>
      <c r="F318" s="29">
        <f t="shared" ca="1" si="288"/>
        <v>107143</v>
      </c>
      <c r="G318" s="30">
        <f ca="1">IF(C318="","",ROUND(I317*D318/12,0))</f>
        <v>35715</v>
      </c>
      <c r="H318" s="30">
        <f t="shared" ref="H318:H319" ca="1" si="342">IF(C318="","",H317)</f>
        <v>71428</v>
      </c>
      <c r="I318" s="31">
        <f ca="1">IF(C318="","",I317-H318)</f>
        <v>8500172</v>
      </c>
      <c r="J318" s="32"/>
      <c r="K318" s="33"/>
      <c r="L318" s="33"/>
      <c r="M318" s="34">
        <f t="shared" ref="M318:M322" ca="1" si="343">IF(C318="","",M317)</f>
        <v>2857150</v>
      </c>
      <c r="N318" s="35">
        <f t="shared" ca="1" si="287"/>
        <v>11357322</v>
      </c>
      <c r="Q318" s="25">
        <f t="shared" ca="1" si="293"/>
        <v>35715</v>
      </c>
      <c r="R318" s="25">
        <f t="shared" ca="1" si="294"/>
        <v>71428</v>
      </c>
    </row>
    <row r="319" spans="2:18">
      <c r="B319" s="101"/>
      <c r="C319" s="36">
        <f t="shared" ca="1" si="295"/>
        <v>302</v>
      </c>
      <c r="D319" s="37">
        <f t="shared" ca="1" si="341"/>
        <v>0.05</v>
      </c>
      <c r="E319" s="38">
        <f t="shared" ref="E319:E377" ca="1" si="344">IF(C319="","",F319+J319)</f>
        <v>106845</v>
      </c>
      <c r="F319" s="39">
        <f t="shared" ca="1" si="288"/>
        <v>106845</v>
      </c>
      <c r="G319" s="40">
        <f ca="1">IF(C319="","",ROUND(I318*D319/12,0))</f>
        <v>35417</v>
      </c>
      <c r="H319" s="40">
        <f t="shared" ca="1" si="342"/>
        <v>71428</v>
      </c>
      <c r="I319" s="41">
        <f ca="1">IF(C319="","",I318-H319)</f>
        <v>8428744</v>
      </c>
      <c r="J319" s="42"/>
      <c r="K319" s="43"/>
      <c r="L319" s="43"/>
      <c r="M319" s="44">
        <f t="shared" ca="1" si="343"/>
        <v>2857150</v>
      </c>
      <c r="N319" s="45">
        <f t="shared" ca="1" si="287"/>
        <v>11285894</v>
      </c>
      <c r="Q319" s="25">
        <f t="shared" ca="1" si="293"/>
        <v>35417</v>
      </c>
      <c r="R319" s="25">
        <f t="shared" ca="1" si="294"/>
        <v>71428</v>
      </c>
    </row>
    <row r="320" spans="2:18">
      <c r="B320" s="101"/>
      <c r="C320" s="36">
        <f t="shared" ca="1" si="295"/>
        <v>303</v>
      </c>
      <c r="D320" s="37">
        <f t="shared" ca="1" si="341"/>
        <v>0.05</v>
      </c>
      <c r="E320" s="38">
        <f t="shared" ca="1" si="344"/>
        <v>106548</v>
      </c>
      <c r="F320" s="39">
        <f t="shared" ca="1" si="288"/>
        <v>106548</v>
      </c>
      <c r="G320" s="40">
        <f t="shared" ref="G320:G377" ca="1" si="345">IF(C320="","",ROUND(I319*D320/12,0))</f>
        <v>35120</v>
      </c>
      <c r="H320" s="40">
        <f t="shared" ca="1" si="286"/>
        <v>71428</v>
      </c>
      <c r="I320" s="41">
        <f t="shared" ref="I320:I377" ca="1" si="346">IF(C320="","",I319-H320)</f>
        <v>8357316</v>
      </c>
      <c r="J320" s="42"/>
      <c r="K320" s="43"/>
      <c r="L320" s="43"/>
      <c r="M320" s="44">
        <f t="shared" ca="1" si="343"/>
        <v>2857150</v>
      </c>
      <c r="N320" s="45">
        <f t="shared" ca="1" si="287"/>
        <v>11214466</v>
      </c>
      <c r="Q320" s="25">
        <f t="shared" ca="1" si="293"/>
        <v>35120</v>
      </c>
      <c r="R320" s="25">
        <f t="shared" ca="1" si="294"/>
        <v>71428</v>
      </c>
    </row>
    <row r="321" spans="2:18">
      <c r="B321" s="101"/>
      <c r="C321" s="36">
        <f t="shared" ca="1" si="295"/>
        <v>304</v>
      </c>
      <c r="D321" s="37">
        <f t="shared" ca="1" si="341"/>
        <v>0.05</v>
      </c>
      <c r="E321" s="38">
        <f t="shared" ca="1" si="344"/>
        <v>106250</v>
      </c>
      <c r="F321" s="39">
        <f t="shared" ca="1" si="288"/>
        <v>106250</v>
      </c>
      <c r="G321" s="40">
        <f t="shared" ca="1" si="345"/>
        <v>34822</v>
      </c>
      <c r="H321" s="40">
        <f t="shared" ca="1" si="286"/>
        <v>71428</v>
      </c>
      <c r="I321" s="41">
        <f t="shared" ca="1" si="346"/>
        <v>8285888</v>
      </c>
      <c r="J321" s="42"/>
      <c r="K321" s="43"/>
      <c r="L321" s="43"/>
      <c r="M321" s="44">
        <f t="shared" ca="1" si="343"/>
        <v>2857150</v>
      </c>
      <c r="N321" s="45">
        <f t="shared" ca="1" si="287"/>
        <v>11143038</v>
      </c>
      <c r="Q321" s="25">
        <f t="shared" ca="1" si="293"/>
        <v>34822</v>
      </c>
      <c r="R321" s="25">
        <f t="shared" ca="1" si="294"/>
        <v>71428</v>
      </c>
    </row>
    <row r="322" spans="2:18">
      <c r="B322" s="101"/>
      <c r="C322" s="36">
        <f t="shared" ca="1" si="295"/>
        <v>305</v>
      </c>
      <c r="D322" s="37">
        <f t="shared" ca="1" si="341"/>
        <v>0.05</v>
      </c>
      <c r="E322" s="38">
        <f t="shared" ca="1" si="344"/>
        <v>105953</v>
      </c>
      <c r="F322" s="39">
        <f t="shared" ca="1" si="288"/>
        <v>105953</v>
      </c>
      <c r="G322" s="40">
        <f t="shared" ca="1" si="345"/>
        <v>34525</v>
      </c>
      <c r="H322" s="40">
        <f t="shared" ca="1" si="286"/>
        <v>71428</v>
      </c>
      <c r="I322" s="41">
        <f t="shared" ca="1" si="346"/>
        <v>8214460</v>
      </c>
      <c r="J322" s="42"/>
      <c r="K322" s="43"/>
      <c r="L322" s="43"/>
      <c r="M322" s="44">
        <f t="shared" ca="1" si="343"/>
        <v>2857150</v>
      </c>
      <c r="N322" s="45">
        <f t="shared" ca="1" si="287"/>
        <v>11071610</v>
      </c>
      <c r="Q322" s="25">
        <f t="shared" ca="1" si="293"/>
        <v>34525</v>
      </c>
      <c r="R322" s="25">
        <f t="shared" ca="1" si="294"/>
        <v>71428</v>
      </c>
    </row>
    <row r="323" spans="2:18">
      <c r="B323" s="101"/>
      <c r="C323" s="36">
        <f t="shared" ca="1" si="295"/>
        <v>306</v>
      </c>
      <c r="D323" s="37">
        <f t="shared" ca="1" si="341"/>
        <v>0.05</v>
      </c>
      <c r="E323" s="38">
        <f t="shared" ca="1" si="344"/>
        <v>319941</v>
      </c>
      <c r="F323" s="39">
        <f t="shared" ca="1" si="288"/>
        <v>105655</v>
      </c>
      <c r="G323" s="40">
        <f t="shared" ca="1" si="345"/>
        <v>34227</v>
      </c>
      <c r="H323" s="40">
        <f t="shared" ca="1" si="286"/>
        <v>71428</v>
      </c>
      <c r="I323" s="41">
        <f t="shared" ca="1" si="346"/>
        <v>8143032</v>
      </c>
      <c r="J323" s="46">
        <f t="shared" ref="J323" ca="1" si="347">IF(C323="","",K323+L323)</f>
        <v>214286</v>
      </c>
      <c r="K323" s="47">
        <f t="shared" ref="K323" ca="1" si="348">IF(C323="","",ROUND(M322*D323/2,0))</f>
        <v>71429</v>
      </c>
      <c r="L323" s="48">
        <f t="shared" ref="L323" ca="1" si="349">IF(C323="","",IF($E$8*2=C323/6,M322,L317))</f>
        <v>142857</v>
      </c>
      <c r="M323" s="44">
        <f t="shared" ref="M323" ca="1" si="350">IF(C323="","",M317-L323)</f>
        <v>2714293</v>
      </c>
      <c r="N323" s="45">
        <f t="shared" ca="1" si="287"/>
        <v>10857325</v>
      </c>
      <c r="Q323" s="25">
        <f t="shared" ca="1" si="293"/>
        <v>105656</v>
      </c>
      <c r="R323" s="25">
        <f t="shared" ca="1" si="294"/>
        <v>214285</v>
      </c>
    </row>
    <row r="324" spans="2:18">
      <c r="B324" s="101"/>
      <c r="C324" s="36">
        <f t="shared" ca="1" si="295"/>
        <v>307</v>
      </c>
      <c r="D324" s="37">
        <f t="shared" ca="1" si="341"/>
        <v>0.05</v>
      </c>
      <c r="E324" s="38">
        <f t="shared" ca="1" si="344"/>
        <v>105357</v>
      </c>
      <c r="F324" s="39">
        <f t="shared" ca="1" si="288"/>
        <v>105357</v>
      </c>
      <c r="G324" s="40">
        <f t="shared" ca="1" si="345"/>
        <v>33929</v>
      </c>
      <c r="H324" s="40">
        <f t="shared" ca="1" si="286"/>
        <v>71428</v>
      </c>
      <c r="I324" s="41">
        <f t="shared" ca="1" si="346"/>
        <v>8071604</v>
      </c>
      <c r="J324" s="42"/>
      <c r="K324" s="43"/>
      <c r="L324" s="43"/>
      <c r="M324" s="44">
        <f t="shared" ref="M324:M328" ca="1" si="351">IF(C324="","",M323)</f>
        <v>2714293</v>
      </c>
      <c r="N324" s="45">
        <f t="shared" ca="1" si="287"/>
        <v>10785897</v>
      </c>
      <c r="Q324" s="25">
        <f t="shared" ca="1" si="293"/>
        <v>33929</v>
      </c>
      <c r="R324" s="25">
        <f t="shared" ca="1" si="294"/>
        <v>71428</v>
      </c>
    </row>
    <row r="325" spans="2:18">
      <c r="B325" s="101"/>
      <c r="C325" s="36">
        <f t="shared" ca="1" si="295"/>
        <v>308</v>
      </c>
      <c r="D325" s="37">
        <f t="shared" ca="1" si="341"/>
        <v>0.05</v>
      </c>
      <c r="E325" s="38">
        <f t="shared" ca="1" si="344"/>
        <v>105060</v>
      </c>
      <c r="F325" s="39">
        <f t="shared" ca="1" si="288"/>
        <v>105060</v>
      </c>
      <c r="G325" s="40">
        <f t="shared" ca="1" si="345"/>
        <v>33632</v>
      </c>
      <c r="H325" s="40">
        <f t="shared" ca="1" si="286"/>
        <v>71428</v>
      </c>
      <c r="I325" s="41">
        <f t="shared" ca="1" si="346"/>
        <v>8000176</v>
      </c>
      <c r="J325" s="42"/>
      <c r="K325" s="43"/>
      <c r="L325" s="43"/>
      <c r="M325" s="44">
        <f t="shared" ca="1" si="351"/>
        <v>2714293</v>
      </c>
      <c r="N325" s="45">
        <f t="shared" ca="1" si="287"/>
        <v>10714469</v>
      </c>
      <c r="Q325" s="25">
        <f t="shared" ca="1" si="293"/>
        <v>33632</v>
      </c>
      <c r="R325" s="25">
        <f t="shared" ca="1" si="294"/>
        <v>71428</v>
      </c>
    </row>
    <row r="326" spans="2:18">
      <c r="B326" s="101"/>
      <c r="C326" s="36">
        <f t="shared" ca="1" si="295"/>
        <v>309</v>
      </c>
      <c r="D326" s="37">
        <f t="shared" ca="1" si="341"/>
        <v>0.05</v>
      </c>
      <c r="E326" s="38">
        <f t="shared" ca="1" si="344"/>
        <v>104762</v>
      </c>
      <c r="F326" s="39">
        <f t="shared" ca="1" si="288"/>
        <v>104762</v>
      </c>
      <c r="G326" s="40">
        <f t="shared" ca="1" si="345"/>
        <v>33334</v>
      </c>
      <c r="H326" s="40">
        <f t="shared" ca="1" si="286"/>
        <v>71428</v>
      </c>
      <c r="I326" s="41">
        <f t="shared" ca="1" si="346"/>
        <v>7928748</v>
      </c>
      <c r="J326" s="42"/>
      <c r="K326" s="43"/>
      <c r="L326" s="43"/>
      <c r="M326" s="44">
        <f t="shared" ca="1" si="351"/>
        <v>2714293</v>
      </c>
      <c r="N326" s="45">
        <f t="shared" ca="1" si="287"/>
        <v>10643041</v>
      </c>
      <c r="Q326" s="25">
        <f t="shared" ca="1" si="293"/>
        <v>33334</v>
      </c>
      <c r="R326" s="25">
        <f t="shared" ca="1" si="294"/>
        <v>71428</v>
      </c>
    </row>
    <row r="327" spans="2:18">
      <c r="B327" s="101"/>
      <c r="C327" s="36">
        <f t="shared" ca="1" si="295"/>
        <v>310</v>
      </c>
      <c r="D327" s="37">
        <f t="shared" ca="1" si="341"/>
        <v>0.05</v>
      </c>
      <c r="E327" s="38">
        <f t="shared" ca="1" si="344"/>
        <v>104464</v>
      </c>
      <c r="F327" s="39">
        <f t="shared" ca="1" si="288"/>
        <v>104464</v>
      </c>
      <c r="G327" s="40">
        <f t="shared" ca="1" si="345"/>
        <v>33036</v>
      </c>
      <c r="H327" s="40">
        <f t="shared" ca="1" si="286"/>
        <v>71428</v>
      </c>
      <c r="I327" s="41">
        <f t="shared" ca="1" si="346"/>
        <v>7857320</v>
      </c>
      <c r="J327" s="42"/>
      <c r="K327" s="43"/>
      <c r="L327" s="43"/>
      <c r="M327" s="44">
        <f t="shared" ca="1" si="351"/>
        <v>2714293</v>
      </c>
      <c r="N327" s="45">
        <f t="shared" ca="1" si="287"/>
        <v>10571613</v>
      </c>
      <c r="Q327" s="25">
        <f t="shared" ca="1" si="293"/>
        <v>33036</v>
      </c>
      <c r="R327" s="25">
        <f t="shared" ca="1" si="294"/>
        <v>71428</v>
      </c>
    </row>
    <row r="328" spans="2:18">
      <c r="B328" s="101"/>
      <c r="C328" s="36">
        <f t="shared" ca="1" si="295"/>
        <v>311</v>
      </c>
      <c r="D328" s="37">
        <f t="shared" ca="1" si="341"/>
        <v>0.05</v>
      </c>
      <c r="E328" s="38">
        <f t="shared" ca="1" si="344"/>
        <v>104167</v>
      </c>
      <c r="F328" s="39">
        <f t="shared" ca="1" si="288"/>
        <v>104167</v>
      </c>
      <c r="G328" s="40">
        <f t="shared" ca="1" si="345"/>
        <v>32739</v>
      </c>
      <c r="H328" s="40">
        <f t="shared" ca="1" si="286"/>
        <v>71428</v>
      </c>
      <c r="I328" s="41">
        <f t="shared" ca="1" si="346"/>
        <v>7785892</v>
      </c>
      <c r="J328" s="42"/>
      <c r="K328" s="43"/>
      <c r="L328" s="43"/>
      <c r="M328" s="44">
        <f t="shared" ca="1" si="351"/>
        <v>2714293</v>
      </c>
      <c r="N328" s="45">
        <f t="shared" ca="1" si="287"/>
        <v>10500185</v>
      </c>
      <c r="Q328" s="25">
        <f t="shared" ca="1" si="293"/>
        <v>32739</v>
      </c>
      <c r="R328" s="25">
        <f t="shared" ca="1" si="294"/>
        <v>71428</v>
      </c>
    </row>
    <row r="329" spans="2:18">
      <c r="B329" s="102"/>
      <c r="C329" s="49">
        <f t="shared" ca="1" si="295"/>
        <v>312</v>
      </c>
      <c r="D329" s="50">
        <f ca="1">IF(C329="","",VLOOKUP(C329/12,$H$6:$J$12,3,TRUE))</f>
        <v>0.05</v>
      </c>
      <c r="E329" s="51">
        <f t="shared" ca="1" si="344"/>
        <v>314583</v>
      </c>
      <c r="F329" s="52">
        <f t="shared" ca="1" si="288"/>
        <v>103869</v>
      </c>
      <c r="G329" s="53">
        <f t="shared" ca="1" si="345"/>
        <v>32441</v>
      </c>
      <c r="H329" s="53">
        <f t="shared" ref="H329" ca="1" si="352">IF(C329="","",IF($E$8*12=C329,I328,H328))</f>
        <v>71428</v>
      </c>
      <c r="I329" s="54">
        <f t="shared" ca="1" si="346"/>
        <v>7714464</v>
      </c>
      <c r="J329" s="52">
        <f t="shared" ref="J329" ca="1" si="353">IF(C329="","",K329+L329)</f>
        <v>210714</v>
      </c>
      <c r="K329" s="56">
        <f t="shared" ref="K329" ca="1" si="354">IF(C329="","",ROUND(M323*D329/2,0))</f>
        <v>67857</v>
      </c>
      <c r="L329" s="57">
        <f t="shared" ref="L329" ca="1" si="355">IF(C329="","",IF($E$8*2=C329/6,M328,L323))</f>
        <v>142857</v>
      </c>
      <c r="M329" s="58">
        <f t="shared" ref="M329" ca="1" si="356">IF(C329="","",M323-L329)</f>
        <v>2571436</v>
      </c>
      <c r="N329" s="59">
        <f t="shared" ca="1" si="287"/>
        <v>10285900</v>
      </c>
      <c r="Q329" s="25">
        <f t="shared" ca="1" si="293"/>
        <v>100298</v>
      </c>
      <c r="R329" s="25">
        <f t="shared" ca="1" si="294"/>
        <v>214285</v>
      </c>
    </row>
    <row r="330" spans="2:18">
      <c r="B330" s="100" t="str">
        <f ca="1">IF(C330="","",C341/12&amp;"年目")</f>
        <v>27年目</v>
      </c>
      <c r="C330" s="26">
        <f t="shared" ca="1" si="295"/>
        <v>313</v>
      </c>
      <c r="D330" s="27">
        <f t="shared" ref="D330:D340" ca="1" si="357">D331</f>
        <v>0.05</v>
      </c>
      <c r="E330" s="28">
        <f t="shared" ca="1" si="344"/>
        <v>103572</v>
      </c>
      <c r="F330" s="29">
        <f t="shared" ca="1" si="288"/>
        <v>103572</v>
      </c>
      <c r="G330" s="30">
        <f t="shared" ca="1" si="345"/>
        <v>32144</v>
      </c>
      <c r="H330" s="30">
        <f t="shared" ref="H330:H331" ca="1" si="358">IF(C330="","",H329)</f>
        <v>71428</v>
      </c>
      <c r="I330" s="31">
        <f t="shared" ca="1" si="346"/>
        <v>7643036</v>
      </c>
      <c r="J330" s="32"/>
      <c r="K330" s="33"/>
      <c r="L330" s="33"/>
      <c r="M330" s="34">
        <f t="shared" ref="M330:M334" ca="1" si="359">IF(C330="","",M329)</f>
        <v>2571436</v>
      </c>
      <c r="N330" s="35">
        <f t="shared" ca="1" si="287"/>
        <v>10214472</v>
      </c>
      <c r="Q330" s="25">
        <f t="shared" ca="1" si="293"/>
        <v>32144</v>
      </c>
      <c r="R330" s="25">
        <f t="shared" ca="1" si="294"/>
        <v>71428</v>
      </c>
    </row>
    <row r="331" spans="2:18">
      <c r="B331" s="101"/>
      <c r="C331" s="36">
        <f t="shared" ca="1" si="295"/>
        <v>314</v>
      </c>
      <c r="D331" s="37">
        <f t="shared" ca="1" si="357"/>
        <v>0.05</v>
      </c>
      <c r="E331" s="38">
        <f t="shared" ca="1" si="344"/>
        <v>103274</v>
      </c>
      <c r="F331" s="39">
        <f t="shared" ca="1" si="288"/>
        <v>103274</v>
      </c>
      <c r="G331" s="40">
        <f t="shared" ca="1" si="345"/>
        <v>31846</v>
      </c>
      <c r="H331" s="40">
        <f t="shared" ca="1" si="358"/>
        <v>71428</v>
      </c>
      <c r="I331" s="41">
        <f t="shared" ca="1" si="346"/>
        <v>7571608</v>
      </c>
      <c r="J331" s="42"/>
      <c r="K331" s="43"/>
      <c r="L331" s="43"/>
      <c r="M331" s="44">
        <f t="shared" ca="1" si="359"/>
        <v>2571436</v>
      </c>
      <c r="N331" s="45">
        <f t="shared" ca="1" si="287"/>
        <v>10143044</v>
      </c>
      <c r="Q331" s="25">
        <f t="shared" ca="1" si="293"/>
        <v>31846</v>
      </c>
      <c r="R331" s="25">
        <f t="shared" ca="1" si="294"/>
        <v>71428</v>
      </c>
    </row>
    <row r="332" spans="2:18">
      <c r="B332" s="101"/>
      <c r="C332" s="36">
        <f t="shared" ca="1" si="295"/>
        <v>315</v>
      </c>
      <c r="D332" s="37">
        <f t="shared" ca="1" si="357"/>
        <v>0.05</v>
      </c>
      <c r="E332" s="38">
        <f t="shared" ca="1" si="344"/>
        <v>102976</v>
      </c>
      <c r="F332" s="39">
        <f t="shared" ca="1" si="288"/>
        <v>102976</v>
      </c>
      <c r="G332" s="40">
        <f t="shared" ca="1" si="345"/>
        <v>31548</v>
      </c>
      <c r="H332" s="40">
        <f t="shared" ca="1" si="286"/>
        <v>71428</v>
      </c>
      <c r="I332" s="41">
        <f t="shared" ca="1" si="346"/>
        <v>7500180</v>
      </c>
      <c r="J332" s="42"/>
      <c r="K332" s="43"/>
      <c r="L332" s="43"/>
      <c r="M332" s="44">
        <f t="shared" ca="1" si="359"/>
        <v>2571436</v>
      </c>
      <c r="N332" s="45">
        <f t="shared" ca="1" si="287"/>
        <v>10071616</v>
      </c>
      <c r="Q332" s="25">
        <f t="shared" ca="1" si="293"/>
        <v>31548</v>
      </c>
      <c r="R332" s="25">
        <f t="shared" ca="1" si="294"/>
        <v>71428</v>
      </c>
    </row>
    <row r="333" spans="2:18">
      <c r="B333" s="101"/>
      <c r="C333" s="36">
        <f t="shared" ca="1" si="295"/>
        <v>316</v>
      </c>
      <c r="D333" s="37">
        <f t="shared" ca="1" si="357"/>
        <v>0.05</v>
      </c>
      <c r="E333" s="38">
        <f t="shared" ca="1" si="344"/>
        <v>102679</v>
      </c>
      <c r="F333" s="39">
        <f t="shared" ca="1" si="288"/>
        <v>102679</v>
      </c>
      <c r="G333" s="40">
        <f t="shared" ca="1" si="345"/>
        <v>31251</v>
      </c>
      <c r="H333" s="40">
        <f t="shared" ca="1" si="286"/>
        <v>71428</v>
      </c>
      <c r="I333" s="41">
        <f t="shared" ca="1" si="346"/>
        <v>7428752</v>
      </c>
      <c r="J333" s="42"/>
      <c r="K333" s="43"/>
      <c r="L333" s="43"/>
      <c r="M333" s="44">
        <f t="shared" ca="1" si="359"/>
        <v>2571436</v>
      </c>
      <c r="N333" s="45">
        <f t="shared" ca="1" si="287"/>
        <v>10000188</v>
      </c>
      <c r="Q333" s="25">
        <f t="shared" ca="1" si="293"/>
        <v>31251</v>
      </c>
      <c r="R333" s="25">
        <f t="shared" ca="1" si="294"/>
        <v>71428</v>
      </c>
    </row>
    <row r="334" spans="2:18">
      <c r="B334" s="101"/>
      <c r="C334" s="36">
        <f t="shared" ca="1" si="295"/>
        <v>317</v>
      </c>
      <c r="D334" s="37">
        <f t="shared" ca="1" si="357"/>
        <v>0.05</v>
      </c>
      <c r="E334" s="38">
        <f t="shared" ca="1" si="344"/>
        <v>102381</v>
      </c>
      <c r="F334" s="39">
        <f t="shared" ca="1" si="288"/>
        <v>102381</v>
      </c>
      <c r="G334" s="40">
        <f t="shared" ca="1" si="345"/>
        <v>30953</v>
      </c>
      <c r="H334" s="40">
        <f t="shared" ca="1" si="286"/>
        <v>71428</v>
      </c>
      <c r="I334" s="41">
        <f t="shared" ca="1" si="346"/>
        <v>7357324</v>
      </c>
      <c r="J334" s="42"/>
      <c r="K334" s="43"/>
      <c r="L334" s="43"/>
      <c r="M334" s="44">
        <f t="shared" ca="1" si="359"/>
        <v>2571436</v>
      </c>
      <c r="N334" s="45">
        <f t="shared" ca="1" si="287"/>
        <v>9928760</v>
      </c>
      <c r="Q334" s="25">
        <f t="shared" ca="1" si="293"/>
        <v>30953</v>
      </c>
      <c r="R334" s="25">
        <f t="shared" ca="1" si="294"/>
        <v>71428</v>
      </c>
    </row>
    <row r="335" spans="2:18">
      <c r="B335" s="101"/>
      <c r="C335" s="36">
        <f t="shared" ca="1" si="295"/>
        <v>318</v>
      </c>
      <c r="D335" s="37">
        <f t="shared" ca="1" si="357"/>
        <v>0.05</v>
      </c>
      <c r="E335" s="38">
        <f t="shared" ca="1" si="344"/>
        <v>309227</v>
      </c>
      <c r="F335" s="39">
        <f t="shared" ca="1" si="288"/>
        <v>102084</v>
      </c>
      <c r="G335" s="40">
        <f t="shared" ca="1" si="345"/>
        <v>30656</v>
      </c>
      <c r="H335" s="40">
        <f t="shared" ca="1" si="286"/>
        <v>71428</v>
      </c>
      <c r="I335" s="41">
        <f t="shared" ca="1" si="346"/>
        <v>7285896</v>
      </c>
      <c r="J335" s="46">
        <f t="shared" ref="J335" ca="1" si="360">IF(C335="","",K335+L335)</f>
        <v>207143</v>
      </c>
      <c r="K335" s="47">
        <f t="shared" ref="K335" ca="1" si="361">IF(C335="","",ROUND(M334*D335/2,0))</f>
        <v>64286</v>
      </c>
      <c r="L335" s="48">
        <f t="shared" ref="L335" ca="1" si="362">IF(C335="","",IF($E$8*2=C335/6,M334,L329))</f>
        <v>142857</v>
      </c>
      <c r="M335" s="44">
        <f t="shared" ref="M335" ca="1" si="363">IF(C335="","",M329-L335)</f>
        <v>2428579</v>
      </c>
      <c r="N335" s="45">
        <f t="shared" ca="1" si="287"/>
        <v>9714475</v>
      </c>
      <c r="Q335" s="25">
        <f t="shared" ca="1" si="293"/>
        <v>94942</v>
      </c>
      <c r="R335" s="25">
        <f t="shared" ca="1" si="294"/>
        <v>214285</v>
      </c>
    </row>
    <row r="336" spans="2:18">
      <c r="B336" s="101"/>
      <c r="C336" s="36">
        <f t="shared" ca="1" si="295"/>
        <v>319</v>
      </c>
      <c r="D336" s="37">
        <f t="shared" ca="1" si="357"/>
        <v>0.05</v>
      </c>
      <c r="E336" s="38">
        <f t="shared" ca="1" si="344"/>
        <v>101786</v>
      </c>
      <c r="F336" s="39">
        <f t="shared" ca="1" si="288"/>
        <v>101786</v>
      </c>
      <c r="G336" s="40">
        <f t="shared" ca="1" si="345"/>
        <v>30358</v>
      </c>
      <c r="H336" s="40">
        <f t="shared" ca="1" si="286"/>
        <v>71428</v>
      </c>
      <c r="I336" s="41">
        <f t="shared" ca="1" si="346"/>
        <v>7214468</v>
      </c>
      <c r="J336" s="42"/>
      <c r="K336" s="43"/>
      <c r="L336" s="43"/>
      <c r="M336" s="44">
        <f t="shared" ref="M336:M340" ca="1" si="364">IF(C336="","",M335)</f>
        <v>2428579</v>
      </c>
      <c r="N336" s="45">
        <f t="shared" ca="1" si="287"/>
        <v>9643047</v>
      </c>
      <c r="Q336" s="25">
        <f t="shared" ca="1" si="293"/>
        <v>30358</v>
      </c>
      <c r="R336" s="25">
        <f t="shared" ca="1" si="294"/>
        <v>71428</v>
      </c>
    </row>
    <row r="337" spans="2:18">
      <c r="B337" s="101"/>
      <c r="C337" s="36">
        <f t="shared" ca="1" si="295"/>
        <v>320</v>
      </c>
      <c r="D337" s="37">
        <f t="shared" ca="1" si="357"/>
        <v>0.05</v>
      </c>
      <c r="E337" s="38">
        <f t="shared" ca="1" si="344"/>
        <v>101488</v>
      </c>
      <c r="F337" s="39">
        <f t="shared" ca="1" si="288"/>
        <v>101488</v>
      </c>
      <c r="G337" s="40">
        <f t="shared" ca="1" si="345"/>
        <v>30060</v>
      </c>
      <c r="H337" s="40">
        <f t="shared" ca="1" si="286"/>
        <v>71428</v>
      </c>
      <c r="I337" s="41">
        <f t="shared" ca="1" si="346"/>
        <v>7143040</v>
      </c>
      <c r="J337" s="42"/>
      <c r="K337" s="43"/>
      <c r="L337" s="43"/>
      <c r="M337" s="44">
        <f t="shared" ca="1" si="364"/>
        <v>2428579</v>
      </c>
      <c r="N337" s="45">
        <f t="shared" ca="1" si="287"/>
        <v>9571619</v>
      </c>
      <c r="Q337" s="25">
        <f t="shared" ca="1" si="293"/>
        <v>30060</v>
      </c>
      <c r="R337" s="25">
        <f t="shared" ca="1" si="294"/>
        <v>71428</v>
      </c>
    </row>
    <row r="338" spans="2:18">
      <c r="B338" s="101"/>
      <c r="C338" s="36">
        <f t="shared" ca="1" si="295"/>
        <v>321</v>
      </c>
      <c r="D338" s="37">
        <f t="shared" ca="1" si="357"/>
        <v>0.05</v>
      </c>
      <c r="E338" s="38">
        <f t="shared" ca="1" si="344"/>
        <v>101191</v>
      </c>
      <c r="F338" s="39">
        <f t="shared" ca="1" si="288"/>
        <v>101191</v>
      </c>
      <c r="G338" s="40">
        <f t="shared" ca="1" si="345"/>
        <v>29763</v>
      </c>
      <c r="H338" s="40">
        <f t="shared" ref="H338:H400" ca="1" si="365">IF(C338="","",H337)</f>
        <v>71428</v>
      </c>
      <c r="I338" s="41">
        <f t="shared" ca="1" si="346"/>
        <v>7071612</v>
      </c>
      <c r="J338" s="42"/>
      <c r="K338" s="43"/>
      <c r="L338" s="43"/>
      <c r="M338" s="44">
        <f t="shared" ca="1" si="364"/>
        <v>2428579</v>
      </c>
      <c r="N338" s="45">
        <f t="shared" ref="N338:N401" ca="1" si="366">IF(C338="","",I338+M338)</f>
        <v>9500191</v>
      </c>
      <c r="Q338" s="25">
        <f t="shared" ca="1" si="293"/>
        <v>29763</v>
      </c>
      <c r="R338" s="25">
        <f t="shared" ca="1" si="294"/>
        <v>71428</v>
      </c>
    </row>
    <row r="339" spans="2:18">
      <c r="B339" s="101"/>
      <c r="C339" s="36">
        <f t="shared" ca="1" si="295"/>
        <v>322</v>
      </c>
      <c r="D339" s="37">
        <f t="shared" ca="1" si="357"/>
        <v>0.05</v>
      </c>
      <c r="E339" s="38">
        <f t="shared" ca="1" si="344"/>
        <v>100893</v>
      </c>
      <c r="F339" s="39">
        <f t="shared" ref="F339:F402" ca="1" si="367">IF(C339="","",G339+H339)</f>
        <v>100893</v>
      </c>
      <c r="G339" s="40">
        <f t="shared" ca="1" si="345"/>
        <v>29465</v>
      </c>
      <c r="H339" s="40">
        <f t="shared" ca="1" si="365"/>
        <v>71428</v>
      </c>
      <c r="I339" s="41">
        <f t="shared" ca="1" si="346"/>
        <v>7000184</v>
      </c>
      <c r="J339" s="42"/>
      <c r="K339" s="43"/>
      <c r="L339" s="43"/>
      <c r="M339" s="44">
        <f t="shared" ca="1" si="364"/>
        <v>2428579</v>
      </c>
      <c r="N339" s="45">
        <f t="shared" ca="1" si="366"/>
        <v>9428763</v>
      </c>
      <c r="Q339" s="25">
        <f t="shared" ref="Q339:Q402" ca="1" si="368">IF(C339="","",G339+K339)</f>
        <v>29465</v>
      </c>
      <c r="R339" s="25">
        <f t="shared" ref="R339:R402" ca="1" si="369">IF(C339="","",H339+L339)</f>
        <v>71428</v>
      </c>
    </row>
    <row r="340" spans="2:18">
      <c r="B340" s="101"/>
      <c r="C340" s="36">
        <f t="shared" ref="C340:C403" ca="1" si="370">IF(C339="","",IF($E$8*12&lt;C339+1,"",C339+1))</f>
        <v>323</v>
      </c>
      <c r="D340" s="37">
        <f t="shared" ca="1" si="357"/>
        <v>0.05</v>
      </c>
      <c r="E340" s="38">
        <f t="shared" ca="1" si="344"/>
        <v>100595</v>
      </c>
      <c r="F340" s="39">
        <f t="shared" ca="1" si="367"/>
        <v>100595</v>
      </c>
      <c r="G340" s="40">
        <f t="shared" ca="1" si="345"/>
        <v>29167</v>
      </c>
      <c r="H340" s="40">
        <f t="shared" ca="1" si="365"/>
        <v>71428</v>
      </c>
      <c r="I340" s="41">
        <f t="shared" ca="1" si="346"/>
        <v>6928756</v>
      </c>
      <c r="J340" s="42"/>
      <c r="K340" s="43"/>
      <c r="L340" s="43"/>
      <c r="M340" s="44">
        <f t="shared" ca="1" si="364"/>
        <v>2428579</v>
      </c>
      <c r="N340" s="45">
        <f t="shared" ca="1" si="366"/>
        <v>9357335</v>
      </c>
      <c r="Q340" s="25">
        <f t="shared" ca="1" si="368"/>
        <v>29167</v>
      </c>
      <c r="R340" s="25">
        <f t="shared" ca="1" si="369"/>
        <v>71428</v>
      </c>
    </row>
    <row r="341" spans="2:18">
      <c r="B341" s="102"/>
      <c r="C341" s="49">
        <f t="shared" ca="1" si="370"/>
        <v>324</v>
      </c>
      <c r="D341" s="50">
        <f ca="1">IF(C341="","",VLOOKUP(C341/12,$H$6:$J$12,3,TRUE))</f>
        <v>0.05</v>
      </c>
      <c r="E341" s="51">
        <f t="shared" ca="1" si="344"/>
        <v>303869</v>
      </c>
      <c r="F341" s="52">
        <f t="shared" ca="1" si="367"/>
        <v>100298</v>
      </c>
      <c r="G341" s="53">
        <f t="shared" ca="1" si="345"/>
        <v>28870</v>
      </c>
      <c r="H341" s="53">
        <f t="shared" ref="H341" ca="1" si="371">IF(C341="","",IF($E$8*12=C341,I340,H340))</f>
        <v>71428</v>
      </c>
      <c r="I341" s="54">
        <f t="shared" ca="1" si="346"/>
        <v>6857328</v>
      </c>
      <c r="J341" s="52">
        <f t="shared" ref="J341" ca="1" si="372">IF(C341="","",K341+L341)</f>
        <v>203571</v>
      </c>
      <c r="K341" s="56">
        <f t="shared" ref="K341" ca="1" si="373">IF(C341="","",ROUND(M335*D341/2,0))</f>
        <v>60714</v>
      </c>
      <c r="L341" s="57">
        <f t="shared" ref="L341" ca="1" si="374">IF(C341="","",IF($E$8*2=C341/6,M340,L335))</f>
        <v>142857</v>
      </c>
      <c r="M341" s="58">
        <f t="shared" ref="M341" ca="1" si="375">IF(C341="","",M335-L341)</f>
        <v>2285722</v>
      </c>
      <c r="N341" s="59">
        <f t="shared" ca="1" si="366"/>
        <v>9143050</v>
      </c>
      <c r="Q341" s="25">
        <f t="shared" ca="1" si="368"/>
        <v>89584</v>
      </c>
      <c r="R341" s="25">
        <f t="shared" ca="1" si="369"/>
        <v>214285</v>
      </c>
    </row>
    <row r="342" spans="2:18">
      <c r="B342" s="100" t="str">
        <f ca="1">IF(C342="","",C353/12&amp;"年目")</f>
        <v>28年目</v>
      </c>
      <c r="C342" s="26">
        <f t="shared" ca="1" si="370"/>
        <v>325</v>
      </c>
      <c r="D342" s="27">
        <f t="shared" ref="D342:D352" ca="1" si="376">D343</f>
        <v>0.05</v>
      </c>
      <c r="E342" s="28">
        <f t="shared" ca="1" si="344"/>
        <v>100000</v>
      </c>
      <c r="F342" s="29">
        <f t="shared" ca="1" si="367"/>
        <v>100000</v>
      </c>
      <c r="G342" s="30">
        <f t="shared" ca="1" si="345"/>
        <v>28572</v>
      </c>
      <c r="H342" s="30">
        <f t="shared" ref="H342:H343" ca="1" si="377">IF(C342="","",H341)</f>
        <v>71428</v>
      </c>
      <c r="I342" s="31">
        <f t="shared" ca="1" si="346"/>
        <v>6785900</v>
      </c>
      <c r="J342" s="32"/>
      <c r="K342" s="33"/>
      <c r="L342" s="33"/>
      <c r="M342" s="34">
        <f t="shared" ref="M342:M346" ca="1" si="378">IF(C342="","",M341)</f>
        <v>2285722</v>
      </c>
      <c r="N342" s="35">
        <f t="shared" ca="1" si="366"/>
        <v>9071622</v>
      </c>
      <c r="Q342" s="25">
        <f t="shared" ca="1" si="368"/>
        <v>28572</v>
      </c>
      <c r="R342" s="25">
        <f t="shared" ca="1" si="369"/>
        <v>71428</v>
      </c>
    </row>
    <row r="343" spans="2:18">
      <c r="B343" s="101"/>
      <c r="C343" s="36">
        <f t="shared" ca="1" si="370"/>
        <v>326</v>
      </c>
      <c r="D343" s="37">
        <f t="shared" ca="1" si="376"/>
        <v>0.05</v>
      </c>
      <c r="E343" s="38">
        <f t="shared" ca="1" si="344"/>
        <v>99703</v>
      </c>
      <c r="F343" s="39">
        <f t="shared" ca="1" si="367"/>
        <v>99703</v>
      </c>
      <c r="G343" s="40">
        <f t="shared" ca="1" si="345"/>
        <v>28275</v>
      </c>
      <c r="H343" s="40">
        <f t="shared" ca="1" si="377"/>
        <v>71428</v>
      </c>
      <c r="I343" s="41">
        <f t="shared" ca="1" si="346"/>
        <v>6714472</v>
      </c>
      <c r="J343" s="42"/>
      <c r="K343" s="43"/>
      <c r="L343" s="43"/>
      <c r="M343" s="44">
        <f t="shared" ca="1" si="378"/>
        <v>2285722</v>
      </c>
      <c r="N343" s="45">
        <f t="shared" ca="1" si="366"/>
        <v>9000194</v>
      </c>
      <c r="Q343" s="25">
        <f t="shared" ca="1" si="368"/>
        <v>28275</v>
      </c>
      <c r="R343" s="25">
        <f t="shared" ca="1" si="369"/>
        <v>71428</v>
      </c>
    </row>
    <row r="344" spans="2:18">
      <c r="B344" s="101"/>
      <c r="C344" s="36">
        <f t="shared" ca="1" si="370"/>
        <v>327</v>
      </c>
      <c r="D344" s="37">
        <f t="shared" ca="1" si="376"/>
        <v>0.05</v>
      </c>
      <c r="E344" s="38">
        <f t="shared" ca="1" si="344"/>
        <v>99405</v>
      </c>
      <c r="F344" s="39">
        <f t="shared" ca="1" si="367"/>
        <v>99405</v>
      </c>
      <c r="G344" s="40">
        <f t="shared" ca="1" si="345"/>
        <v>27977</v>
      </c>
      <c r="H344" s="40">
        <f t="shared" ca="1" si="365"/>
        <v>71428</v>
      </c>
      <c r="I344" s="41">
        <f t="shared" ca="1" si="346"/>
        <v>6643044</v>
      </c>
      <c r="J344" s="42"/>
      <c r="K344" s="43"/>
      <c r="L344" s="43"/>
      <c r="M344" s="44">
        <f t="shared" ca="1" si="378"/>
        <v>2285722</v>
      </c>
      <c r="N344" s="45">
        <f t="shared" ca="1" si="366"/>
        <v>8928766</v>
      </c>
      <c r="Q344" s="25">
        <f t="shared" ca="1" si="368"/>
        <v>27977</v>
      </c>
      <c r="R344" s="25">
        <f t="shared" ca="1" si="369"/>
        <v>71428</v>
      </c>
    </row>
    <row r="345" spans="2:18">
      <c r="B345" s="101"/>
      <c r="C345" s="36">
        <f t="shared" ca="1" si="370"/>
        <v>328</v>
      </c>
      <c r="D345" s="37">
        <f t="shared" ca="1" si="376"/>
        <v>0.05</v>
      </c>
      <c r="E345" s="38">
        <f t="shared" ca="1" si="344"/>
        <v>99107</v>
      </c>
      <c r="F345" s="39">
        <f t="shared" ca="1" si="367"/>
        <v>99107</v>
      </c>
      <c r="G345" s="40">
        <f t="shared" ca="1" si="345"/>
        <v>27679</v>
      </c>
      <c r="H345" s="40">
        <f t="shared" ca="1" si="365"/>
        <v>71428</v>
      </c>
      <c r="I345" s="41">
        <f t="shared" ca="1" si="346"/>
        <v>6571616</v>
      </c>
      <c r="J345" s="42"/>
      <c r="K345" s="43"/>
      <c r="L345" s="43"/>
      <c r="M345" s="44">
        <f t="shared" ca="1" si="378"/>
        <v>2285722</v>
      </c>
      <c r="N345" s="45">
        <f t="shared" ca="1" si="366"/>
        <v>8857338</v>
      </c>
      <c r="Q345" s="25">
        <f t="shared" ca="1" si="368"/>
        <v>27679</v>
      </c>
      <c r="R345" s="25">
        <f t="shared" ca="1" si="369"/>
        <v>71428</v>
      </c>
    </row>
    <row r="346" spans="2:18">
      <c r="B346" s="101"/>
      <c r="C346" s="36">
        <f t="shared" ca="1" si="370"/>
        <v>329</v>
      </c>
      <c r="D346" s="37">
        <f t="shared" ca="1" si="376"/>
        <v>0.05</v>
      </c>
      <c r="E346" s="38">
        <f t="shared" ca="1" si="344"/>
        <v>98810</v>
      </c>
      <c r="F346" s="39">
        <f t="shared" ca="1" si="367"/>
        <v>98810</v>
      </c>
      <c r="G346" s="40">
        <f t="shared" ca="1" si="345"/>
        <v>27382</v>
      </c>
      <c r="H346" s="40">
        <f t="shared" ca="1" si="365"/>
        <v>71428</v>
      </c>
      <c r="I346" s="41">
        <f t="shared" ca="1" si="346"/>
        <v>6500188</v>
      </c>
      <c r="J346" s="42"/>
      <c r="K346" s="43"/>
      <c r="L346" s="43"/>
      <c r="M346" s="44">
        <f t="shared" ca="1" si="378"/>
        <v>2285722</v>
      </c>
      <c r="N346" s="45">
        <f t="shared" ca="1" si="366"/>
        <v>8785910</v>
      </c>
      <c r="Q346" s="25">
        <f t="shared" ca="1" si="368"/>
        <v>27382</v>
      </c>
      <c r="R346" s="25">
        <f t="shared" ca="1" si="369"/>
        <v>71428</v>
      </c>
    </row>
    <row r="347" spans="2:18">
      <c r="B347" s="101"/>
      <c r="C347" s="36">
        <f t="shared" ca="1" si="370"/>
        <v>330</v>
      </c>
      <c r="D347" s="37">
        <f t="shared" ca="1" si="376"/>
        <v>0.05</v>
      </c>
      <c r="E347" s="38">
        <f t="shared" ca="1" si="344"/>
        <v>298512</v>
      </c>
      <c r="F347" s="39">
        <f t="shared" ca="1" si="367"/>
        <v>98512</v>
      </c>
      <c r="G347" s="40">
        <f t="shared" ca="1" si="345"/>
        <v>27084</v>
      </c>
      <c r="H347" s="40">
        <f t="shared" ca="1" si="365"/>
        <v>71428</v>
      </c>
      <c r="I347" s="41">
        <f t="shared" ca="1" si="346"/>
        <v>6428760</v>
      </c>
      <c r="J347" s="46">
        <f t="shared" ref="J347" ca="1" si="379">IF(C347="","",K347+L347)</f>
        <v>200000</v>
      </c>
      <c r="K347" s="47">
        <f t="shared" ref="K347" ca="1" si="380">IF(C347="","",ROUND(M346*D347/2,0))</f>
        <v>57143</v>
      </c>
      <c r="L347" s="48">
        <f t="shared" ref="L347" ca="1" si="381">IF(C347="","",IF($E$8*2=C347/6,M346,L341))</f>
        <v>142857</v>
      </c>
      <c r="M347" s="44">
        <f t="shared" ref="M347" ca="1" si="382">IF(C347="","",M341-L347)</f>
        <v>2142865</v>
      </c>
      <c r="N347" s="45">
        <f t="shared" ca="1" si="366"/>
        <v>8571625</v>
      </c>
      <c r="Q347" s="25">
        <f t="shared" ca="1" si="368"/>
        <v>84227</v>
      </c>
      <c r="R347" s="25">
        <f t="shared" ca="1" si="369"/>
        <v>214285</v>
      </c>
    </row>
    <row r="348" spans="2:18">
      <c r="B348" s="101"/>
      <c r="C348" s="36">
        <f t="shared" ca="1" si="370"/>
        <v>331</v>
      </c>
      <c r="D348" s="37">
        <f t="shared" ca="1" si="376"/>
        <v>0.05</v>
      </c>
      <c r="E348" s="38">
        <f t="shared" ca="1" si="344"/>
        <v>98215</v>
      </c>
      <c r="F348" s="39">
        <f t="shared" ca="1" si="367"/>
        <v>98215</v>
      </c>
      <c r="G348" s="40">
        <f t="shared" ca="1" si="345"/>
        <v>26787</v>
      </c>
      <c r="H348" s="40">
        <f t="shared" ca="1" si="365"/>
        <v>71428</v>
      </c>
      <c r="I348" s="41">
        <f t="shared" ca="1" si="346"/>
        <v>6357332</v>
      </c>
      <c r="J348" s="42"/>
      <c r="K348" s="43"/>
      <c r="L348" s="43"/>
      <c r="M348" s="44">
        <f t="shared" ref="M348:M352" ca="1" si="383">IF(C348="","",M347)</f>
        <v>2142865</v>
      </c>
      <c r="N348" s="45">
        <f t="shared" ca="1" si="366"/>
        <v>8500197</v>
      </c>
      <c r="Q348" s="25">
        <f t="shared" ca="1" si="368"/>
        <v>26787</v>
      </c>
      <c r="R348" s="25">
        <f t="shared" ca="1" si="369"/>
        <v>71428</v>
      </c>
    </row>
    <row r="349" spans="2:18">
      <c r="B349" s="101"/>
      <c r="C349" s="36">
        <f t="shared" ca="1" si="370"/>
        <v>332</v>
      </c>
      <c r="D349" s="37">
        <f t="shared" ca="1" si="376"/>
        <v>0.05</v>
      </c>
      <c r="E349" s="38">
        <f t="shared" ca="1" si="344"/>
        <v>97917</v>
      </c>
      <c r="F349" s="39">
        <f t="shared" ca="1" si="367"/>
        <v>97917</v>
      </c>
      <c r="G349" s="40">
        <f t="shared" ca="1" si="345"/>
        <v>26489</v>
      </c>
      <c r="H349" s="40">
        <f t="shared" ca="1" si="365"/>
        <v>71428</v>
      </c>
      <c r="I349" s="41">
        <f t="shared" ca="1" si="346"/>
        <v>6285904</v>
      </c>
      <c r="J349" s="42"/>
      <c r="K349" s="43"/>
      <c r="L349" s="43"/>
      <c r="M349" s="44">
        <f t="shared" ca="1" si="383"/>
        <v>2142865</v>
      </c>
      <c r="N349" s="45">
        <f t="shared" ca="1" si="366"/>
        <v>8428769</v>
      </c>
      <c r="Q349" s="25">
        <f t="shared" ca="1" si="368"/>
        <v>26489</v>
      </c>
      <c r="R349" s="25">
        <f t="shared" ca="1" si="369"/>
        <v>71428</v>
      </c>
    </row>
    <row r="350" spans="2:18">
      <c r="B350" s="101"/>
      <c r="C350" s="36">
        <f t="shared" ca="1" si="370"/>
        <v>333</v>
      </c>
      <c r="D350" s="37">
        <f t="shared" ca="1" si="376"/>
        <v>0.05</v>
      </c>
      <c r="E350" s="38">
        <f t="shared" ca="1" si="344"/>
        <v>97619</v>
      </c>
      <c r="F350" s="39">
        <f t="shared" ca="1" si="367"/>
        <v>97619</v>
      </c>
      <c r="G350" s="40">
        <f t="shared" ca="1" si="345"/>
        <v>26191</v>
      </c>
      <c r="H350" s="40">
        <f t="shared" ca="1" si="365"/>
        <v>71428</v>
      </c>
      <c r="I350" s="41">
        <f t="shared" ca="1" si="346"/>
        <v>6214476</v>
      </c>
      <c r="J350" s="42"/>
      <c r="K350" s="43"/>
      <c r="L350" s="43"/>
      <c r="M350" s="44">
        <f t="shared" ca="1" si="383"/>
        <v>2142865</v>
      </c>
      <c r="N350" s="45">
        <f t="shared" ca="1" si="366"/>
        <v>8357341</v>
      </c>
      <c r="Q350" s="25">
        <f t="shared" ca="1" si="368"/>
        <v>26191</v>
      </c>
      <c r="R350" s="25">
        <f t="shared" ca="1" si="369"/>
        <v>71428</v>
      </c>
    </row>
    <row r="351" spans="2:18">
      <c r="B351" s="101"/>
      <c r="C351" s="36">
        <f t="shared" ca="1" si="370"/>
        <v>334</v>
      </c>
      <c r="D351" s="37">
        <f t="shared" ca="1" si="376"/>
        <v>0.05</v>
      </c>
      <c r="E351" s="38">
        <f t="shared" ca="1" si="344"/>
        <v>97322</v>
      </c>
      <c r="F351" s="39">
        <f t="shared" ca="1" si="367"/>
        <v>97322</v>
      </c>
      <c r="G351" s="40">
        <f t="shared" ca="1" si="345"/>
        <v>25894</v>
      </c>
      <c r="H351" s="40">
        <f t="shared" ca="1" si="365"/>
        <v>71428</v>
      </c>
      <c r="I351" s="41">
        <f t="shared" ca="1" si="346"/>
        <v>6143048</v>
      </c>
      <c r="J351" s="42"/>
      <c r="K351" s="43"/>
      <c r="L351" s="43"/>
      <c r="M351" s="44">
        <f t="shared" ca="1" si="383"/>
        <v>2142865</v>
      </c>
      <c r="N351" s="45">
        <f t="shared" ca="1" si="366"/>
        <v>8285913</v>
      </c>
      <c r="Q351" s="25">
        <f t="shared" ca="1" si="368"/>
        <v>25894</v>
      </c>
      <c r="R351" s="25">
        <f t="shared" ca="1" si="369"/>
        <v>71428</v>
      </c>
    </row>
    <row r="352" spans="2:18">
      <c r="B352" s="101"/>
      <c r="C352" s="36">
        <f t="shared" ca="1" si="370"/>
        <v>335</v>
      </c>
      <c r="D352" s="37">
        <f t="shared" ca="1" si="376"/>
        <v>0.05</v>
      </c>
      <c r="E352" s="38">
        <f t="shared" ca="1" si="344"/>
        <v>97024</v>
      </c>
      <c r="F352" s="39">
        <f t="shared" ca="1" si="367"/>
        <v>97024</v>
      </c>
      <c r="G352" s="40">
        <f t="shared" ca="1" si="345"/>
        <v>25596</v>
      </c>
      <c r="H352" s="40">
        <f t="shared" ca="1" si="365"/>
        <v>71428</v>
      </c>
      <c r="I352" s="41">
        <f t="shared" ca="1" si="346"/>
        <v>6071620</v>
      </c>
      <c r="J352" s="42"/>
      <c r="K352" s="43"/>
      <c r="L352" s="43"/>
      <c r="M352" s="44">
        <f t="shared" ca="1" si="383"/>
        <v>2142865</v>
      </c>
      <c r="N352" s="45">
        <f t="shared" ca="1" si="366"/>
        <v>8214485</v>
      </c>
      <c r="Q352" s="25">
        <f t="shared" ca="1" si="368"/>
        <v>25596</v>
      </c>
      <c r="R352" s="25">
        <f t="shared" ca="1" si="369"/>
        <v>71428</v>
      </c>
    </row>
    <row r="353" spans="2:18">
      <c r="B353" s="102"/>
      <c r="C353" s="49">
        <f t="shared" ca="1" si="370"/>
        <v>336</v>
      </c>
      <c r="D353" s="50">
        <f ca="1">IF(C353="","",VLOOKUP(C353/12,$H$6:$J$12,3,TRUE))</f>
        <v>0.05</v>
      </c>
      <c r="E353" s="51">
        <f t="shared" ca="1" si="344"/>
        <v>293155</v>
      </c>
      <c r="F353" s="52">
        <f t="shared" ca="1" si="367"/>
        <v>96726</v>
      </c>
      <c r="G353" s="53">
        <f t="shared" ca="1" si="345"/>
        <v>25298</v>
      </c>
      <c r="H353" s="53">
        <f t="shared" ref="H353" ca="1" si="384">IF(C353="","",IF($E$8*12=C353,I352,H352))</f>
        <v>71428</v>
      </c>
      <c r="I353" s="54">
        <f t="shared" ca="1" si="346"/>
        <v>6000192</v>
      </c>
      <c r="J353" s="52">
        <f t="shared" ref="J353" ca="1" si="385">IF(C353="","",K353+L353)</f>
        <v>196429</v>
      </c>
      <c r="K353" s="56">
        <f t="shared" ref="K353" ca="1" si="386">IF(C353="","",ROUND(M347*D353/2,0))</f>
        <v>53572</v>
      </c>
      <c r="L353" s="57">
        <f t="shared" ref="L353" ca="1" si="387">IF(C353="","",IF($E$8*2=C353/6,M352,L347))</f>
        <v>142857</v>
      </c>
      <c r="M353" s="58">
        <f t="shared" ref="M353" ca="1" si="388">IF(C353="","",M347-L353)</f>
        <v>2000008</v>
      </c>
      <c r="N353" s="59">
        <f t="shared" ca="1" si="366"/>
        <v>8000200</v>
      </c>
      <c r="Q353" s="25">
        <f t="shared" ca="1" si="368"/>
        <v>78870</v>
      </c>
      <c r="R353" s="25">
        <f t="shared" ca="1" si="369"/>
        <v>214285</v>
      </c>
    </row>
    <row r="354" spans="2:18">
      <c r="B354" s="100" t="str">
        <f ca="1">IF(C354="","",C365/12&amp;"年目")</f>
        <v>29年目</v>
      </c>
      <c r="C354" s="26">
        <f t="shared" ca="1" si="370"/>
        <v>337</v>
      </c>
      <c r="D354" s="27">
        <f t="shared" ref="D354:D364" ca="1" si="389">D355</f>
        <v>0.05</v>
      </c>
      <c r="E354" s="28">
        <f t="shared" ca="1" si="344"/>
        <v>96429</v>
      </c>
      <c r="F354" s="29">
        <f t="shared" ca="1" si="367"/>
        <v>96429</v>
      </c>
      <c r="G354" s="30">
        <f t="shared" ca="1" si="345"/>
        <v>25001</v>
      </c>
      <c r="H354" s="30">
        <f t="shared" ref="H354:H355" ca="1" si="390">IF(C354="","",H353)</f>
        <v>71428</v>
      </c>
      <c r="I354" s="31">
        <f t="shared" ca="1" si="346"/>
        <v>5928764</v>
      </c>
      <c r="J354" s="32"/>
      <c r="K354" s="33"/>
      <c r="L354" s="33"/>
      <c r="M354" s="34">
        <f t="shared" ref="M354:M358" ca="1" si="391">IF(C354="","",M353)</f>
        <v>2000008</v>
      </c>
      <c r="N354" s="35">
        <f t="shared" ca="1" si="366"/>
        <v>7928772</v>
      </c>
      <c r="Q354" s="25">
        <f t="shared" ca="1" si="368"/>
        <v>25001</v>
      </c>
      <c r="R354" s="25">
        <f t="shared" ca="1" si="369"/>
        <v>71428</v>
      </c>
    </row>
    <row r="355" spans="2:18">
      <c r="B355" s="101"/>
      <c r="C355" s="36">
        <f t="shared" ca="1" si="370"/>
        <v>338</v>
      </c>
      <c r="D355" s="37">
        <f t="shared" ca="1" si="389"/>
        <v>0.05</v>
      </c>
      <c r="E355" s="38">
        <f t="shared" ca="1" si="344"/>
        <v>96131</v>
      </c>
      <c r="F355" s="39">
        <f t="shared" ca="1" si="367"/>
        <v>96131</v>
      </c>
      <c r="G355" s="40">
        <f t="shared" ca="1" si="345"/>
        <v>24703</v>
      </c>
      <c r="H355" s="40">
        <f t="shared" ca="1" si="390"/>
        <v>71428</v>
      </c>
      <c r="I355" s="41">
        <f t="shared" ca="1" si="346"/>
        <v>5857336</v>
      </c>
      <c r="J355" s="42"/>
      <c r="K355" s="43"/>
      <c r="L355" s="43"/>
      <c r="M355" s="44">
        <f t="shared" ca="1" si="391"/>
        <v>2000008</v>
      </c>
      <c r="N355" s="45">
        <f t="shared" ca="1" si="366"/>
        <v>7857344</v>
      </c>
      <c r="Q355" s="25">
        <f t="shared" ca="1" si="368"/>
        <v>24703</v>
      </c>
      <c r="R355" s="25">
        <f t="shared" ca="1" si="369"/>
        <v>71428</v>
      </c>
    </row>
    <row r="356" spans="2:18">
      <c r="B356" s="101"/>
      <c r="C356" s="36">
        <f t="shared" ca="1" si="370"/>
        <v>339</v>
      </c>
      <c r="D356" s="37">
        <f t="shared" ca="1" si="389"/>
        <v>0.05</v>
      </c>
      <c r="E356" s="38">
        <f t="shared" ca="1" si="344"/>
        <v>95834</v>
      </c>
      <c r="F356" s="39">
        <f t="shared" ca="1" si="367"/>
        <v>95834</v>
      </c>
      <c r="G356" s="40">
        <f t="shared" ca="1" si="345"/>
        <v>24406</v>
      </c>
      <c r="H356" s="40">
        <f t="shared" ca="1" si="365"/>
        <v>71428</v>
      </c>
      <c r="I356" s="41">
        <f t="shared" ca="1" si="346"/>
        <v>5785908</v>
      </c>
      <c r="J356" s="42"/>
      <c r="K356" s="43"/>
      <c r="L356" s="43"/>
      <c r="M356" s="44">
        <f t="shared" ca="1" si="391"/>
        <v>2000008</v>
      </c>
      <c r="N356" s="45">
        <f t="shared" ca="1" si="366"/>
        <v>7785916</v>
      </c>
      <c r="Q356" s="25">
        <f t="shared" ca="1" si="368"/>
        <v>24406</v>
      </c>
      <c r="R356" s="25">
        <f t="shared" ca="1" si="369"/>
        <v>71428</v>
      </c>
    </row>
    <row r="357" spans="2:18">
      <c r="B357" s="101"/>
      <c r="C357" s="36">
        <f t="shared" ca="1" si="370"/>
        <v>340</v>
      </c>
      <c r="D357" s="37">
        <f t="shared" ca="1" si="389"/>
        <v>0.05</v>
      </c>
      <c r="E357" s="38">
        <f t="shared" ca="1" si="344"/>
        <v>95536</v>
      </c>
      <c r="F357" s="39">
        <f t="shared" ca="1" si="367"/>
        <v>95536</v>
      </c>
      <c r="G357" s="40">
        <f t="shared" ca="1" si="345"/>
        <v>24108</v>
      </c>
      <c r="H357" s="40">
        <f t="shared" ca="1" si="365"/>
        <v>71428</v>
      </c>
      <c r="I357" s="41">
        <f t="shared" ca="1" si="346"/>
        <v>5714480</v>
      </c>
      <c r="J357" s="42"/>
      <c r="K357" s="43"/>
      <c r="L357" s="43"/>
      <c r="M357" s="44">
        <f t="shared" ca="1" si="391"/>
        <v>2000008</v>
      </c>
      <c r="N357" s="45">
        <f t="shared" ca="1" si="366"/>
        <v>7714488</v>
      </c>
      <c r="Q357" s="25">
        <f t="shared" ca="1" si="368"/>
        <v>24108</v>
      </c>
      <c r="R357" s="25">
        <f t="shared" ca="1" si="369"/>
        <v>71428</v>
      </c>
    </row>
    <row r="358" spans="2:18">
      <c r="B358" s="101"/>
      <c r="C358" s="36">
        <f t="shared" ca="1" si="370"/>
        <v>341</v>
      </c>
      <c r="D358" s="37">
        <f t="shared" ca="1" si="389"/>
        <v>0.05</v>
      </c>
      <c r="E358" s="38">
        <f t="shared" ca="1" si="344"/>
        <v>95238</v>
      </c>
      <c r="F358" s="39">
        <f t="shared" ca="1" si="367"/>
        <v>95238</v>
      </c>
      <c r="G358" s="40">
        <f t="shared" ca="1" si="345"/>
        <v>23810</v>
      </c>
      <c r="H358" s="40">
        <f t="shared" ca="1" si="365"/>
        <v>71428</v>
      </c>
      <c r="I358" s="41">
        <f t="shared" ca="1" si="346"/>
        <v>5643052</v>
      </c>
      <c r="J358" s="42"/>
      <c r="K358" s="43"/>
      <c r="L358" s="43"/>
      <c r="M358" s="44">
        <f t="shared" ca="1" si="391"/>
        <v>2000008</v>
      </c>
      <c r="N358" s="45">
        <f t="shared" ca="1" si="366"/>
        <v>7643060</v>
      </c>
      <c r="Q358" s="25">
        <f t="shared" ca="1" si="368"/>
        <v>23810</v>
      </c>
      <c r="R358" s="25">
        <f t="shared" ca="1" si="369"/>
        <v>71428</v>
      </c>
    </row>
    <row r="359" spans="2:18">
      <c r="B359" s="101"/>
      <c r="C359" s="36">
        <f t="shared" ca="1" si="370"/>
        <v>342</v>
      </c>
      <c r="D359" s="37">
        <f t="shared" ca="1" si="389"/>
        <v>0.05</v>
      </c>
      <c r="E359" s="38">
        <f t="shared" ca="1" si="344"/>
        <v>287798</v>
      </c>
      <c r="F359" s="39">
        <f t="shared" ca="1" si="367"/>
        <v>94941</v>
      </c>
      <c r="G359" s="40">
        <f t="shared" ca="1" si="345"/>
        <v>23513</v>
      </c>
      <c r="H359" s="40">
        <f t="shared" ca="1" si="365"/>
        <v>71428</v>
      </c>
      <c r="I359" s="41">
        <f t="shared" ca="1" si="346"/>
        <v>5571624</v>
      </c>
      <c r="J359" s="46">
        <f t="shared" ref="J359" ca="1" si="392">IF(C359="","",K359+L359)</f>
        <v>192857</v>
      </c>
      <c r="K359" s="47">
        <f t="shared" ref="K359" ca="1" si="393">IF(C359="","",ROUND(M358*D359/2,0))</f>
        <v>50000</v>
      </c>
      <c r="L359" s="48">
        <f t="shared" ref="L359" ca="1" si="394">IF(C359="","",IF($E$8*2=C359/6,M358,L353))</f>
        <v>142857</v>
      </c>
      <c r="M359" s="44">
        <f t="shared" ref="M359" ca="1" si="395">IF(C359="","",M353-L359)</f>
        <v>1857151</v>
      </c>
      <c r="N359" s="45">
        <f t="shared" ca="1" si="366"/>
        <v>7428775</v>
      </c>
      <c r="Q359" s="25">
        <f t="shared" ca="1" si="368"/>
        <v>73513</v>
      </c>
      <c r="R359" s="25">
        <f t="shared" ca="1" si="369"/>
        <v>214285</v>
      </c>
    </row>
    <row r="360" spans="2:18">
      <c r="B360" s="101"/>
      <c r="C360" s="36">
        <f t="shared" ca="1" si="370"/>
        <v>343</v>
      </c>
      <c r="D360" s="37">
        <f t="shared" ca="1" si="389"/>
        <v>0.05</v>
      </c>
      <c r="E360" s="38">
        <f t="shared" ca="1" si="344"/>
        <v>94643</v>
      </c>
      <c r="F360" s="39">
        <f t="shared" ca="1" si="367"/>
        <v>94643</v>
      </c>
      <c r="G360" s="40">
        <f t="shared" ca="1" si="345"/>
        <v>23215</v>
      </c>
      <c r="H360" s="40">
        <f t="shared" ca="1" si="365"/>
        <v>71428</v>
      </c>
      <c r="I360" s="41">
        <f t="shared" ca="1" si="346"/>
        <v>5500196</v>
      </c>
      <c r="J360" s="42"/>
      <c r="K360" s="43"/>
      <c r="L360" s="43"/>
      <c r="M360" s="44">
        <f t="shared" ref="M360:M364" ca="1" si="396">IF(C360="","",M359)</f>
        <v>1857151</v>
      </c>
      <c r="N360" s="45">
        <f t="shared" ca="1" si="366"/>
        <v>7357347</v>
      </c>
      <c r="Q360" s="25">
        <f t="shared" ca="1" si="368"/>
        <v>23215</v>
      </c>
      <c r="R360" s="25">
        <f t="shared" ca="1" si="369"/>
        <v>71428</v>
      </c>
    </row>
    <row r="361" spans="2:18">
      <c r="B361" s="101"/>
      <c r="C361" s="36">
        <f t="shared" ca="1" si="370"/>
        <v>344</v>
      </c>
      <c r="D361" s="37">
        <f t="shared" ca="1" si="389"/>
        <v>0.05</v>
      </c>
      <c r="E361" s="38">
        <f t="shared" ca="1" si="344"/>
        <v>94345</v>
      </c>
      <c r="F361" s="39">
        <f t="shared" ca="1" si="367"/>
        <v>94345</v>
      </c>
      <c r="G361" s="40">
        <f t="shared" ca="1" si="345"/>
        <v>22917</v>
      </c>
      <c r="H361" s="40">
        <f t="shared" ca="1" si="365"/>
        <v>71428</v>
      </c>
      <c r="I361" s="41">
        <f t="shared" ca="1" si="346"/>
        <v>5428768</v>
      </c>
      <c r="J361" s="42"/>
      <c r="K361" s="43"/>
      <c r="L361" s="43"/>
      <c r="M361" s="44">
        <f t="shared" ca="1" si="396"/>
        <v>1857151</v>
      </c>
      <c r="N361" s="45">
        <f t="shared" ca="1" si="366"/>
        <v>7285919</v>
      </c>
      <c r="Q361" s="25">
        <f t="shared" ca="1" si="368"/>
        <v>22917</v>
      </c>
      <c r="R361" s="25">
        <f t="shared" ca="1" si="369"/>
        <v>71428</v>
      </c>
    </row>
    <row r="362" spans="2:18">
      <c r="B362" s="101"/>
      <c r="C362" s="36">
        <f t="shared" ca="1" si="370"/>
        <v>345</v>
      </c>
      <c r="D362" s="37">
        <f t="shared" ca="1" si="389"/>
        <v>0.05</v>
      </c>
      <c r="E362" s="38">
        <f t="shared" ca="1" si="344"/>
        <v>94048</v>
      </c>
      <c r="F362" s="39">
        <f t="shared" ca="1" si="367"/>
        <v>94048</v>
      </c>
      <c r="G362" s="40">
        <f t="shared" ca="1" si="345"/>
        <v>22620</v>
      </c>
      <c r="H362" s="40">
        <f t="shared" ca="1" si="365"/>
        <v>71428</v>
      </c>
      <c r="I362" s="41">
        <f t="shared" ca="1" si="346"/>
        <v>5357340</v>
      </c>
      <c r="J362" s="42"/>
      <c r="K362" s="43"/>
      <c r="L362" s="43"/>
      <c r="M362" s="44">
        <f t="shared" ca="1" si="396"/>
        <v>1857151</v>
      </c>
      <c r="N362" s="45">
        <f t="shared" ca="1" si="366"/>
        <v>7214491</v>
      </c>
      <c r="Q362" s="25">
        <f t="shared" ca="1" si="368"/>
        <v>22620</v>
      </c>
      <c r="R362" s="25">
        <f t="shared" ca="1" si="369"/>
        <v>71428</v>
      </c>
    </row>
    <row r="363" spans="2:18">
      <c r="B363" s="101"/>
      <c r="C363" s="36">
        <f t="shared" ca="1" si="370"/>
        <v>346</v>
      </c>
      <c r="D363" s="37">
        <f t="shared" ca="1" si="389"/>
        <v>0.05</v>
      </c>
      <c r="E363" s="38">
        <f t="shared" ca="1" si="344"/>
        <v>93750</v>
      </c>
      <c r="F363" s="39">
        <f t="shared" ca="1" si="367"/>
        <v>93750</v>
      </c>
      <c r="G363" s="40">
        <f t="shared" ca="1" si="345"/>
        <v>22322</v>
      </c>
      <c r="H363" s="40">
        <f t="shared" ca="1" si="365"/>
        <v>71428</v>
      </c>
      <c r="I363" s="41">
        <f t="shared" ca="1" si="346"/>
        <v>5285912</v>
      </c>
      <c r="J363" s="42"/>
      <c r="K363" s="43"/>
      <c r="L363" s="43"/>
      <c r="M363" s="44">
        <f t="shared" ca="1" si="396"/>
        <v>1857151</v>
      </c>
      <c r="N363" s="45">
        <f t="shared" ca="1" si="366"/>
        <v>7143063</v>
      </c>
      <c r="Q363" s="25">
        <f t="shared" ca="1" si="368"/>
        <v>22322</v>
      </c>
      <c r="R363" s="25">
        <f t="shared" ca="1" si="369"/>
        <v>71428</v>
      </c>
    </row>
    <row r="364" spans="2:18">
      <c r="B364" s="101"/>
      <c r="C364" s="36">
        <f t="shared" ca="1" si="370"/>
        <v>347</v>
      </c>
      <c r="D364" s="37">
        <f t="shared" ca="1" si="389"/>
        <v>0.05</v>
      </c>
      <c r="E364" s="38">
        <f t="shared" ca="1" si="344"/>
        <v>93453</v>
      </c>
      <c r="F364" s="39">
        <f t="shared" ca="1" si="367"/>
        <v>93453</v>
      </c>
      <c r="G364" s="40">
        <f t="shared" ca="1" si="345"/>
        <v>22025</v>
      </c>
      <c r="H364" s="40">
        <f t="shared" ca="1" si="365"/>
        <v>71428</v>
      </c>
      <c r="I364" s="41">
        <f t="shared" ca="1" si="346"/>
        <v>5214484</v>
      </c>
      <c r="J364" s="42"/>
      <c r="K364" s="43"/>
      <c r="L364" s="43"/>
      <c r="M364" s="44">
        <f t="shared" ca="1" si="396"/>
        <v>1857151</v>
      </c>
      <c r="N364" s="45">
        <f t="shared" ca="1" si="366"/>
        <v>7071635</v>
      </c>
      <c r="Q364" s="25">
        <f t="shared" ca="1" si="368"/>
        <v>22025</v>
      </c>
      <c r="R364" s="25">
        <f t="shared" ca="1" si="369"/>
        <v>71428</v>
      </c>
    </row>
    <row r="365" spans="2:18">
      <c r="B365" s="102"/>
      <c r="C365" s="49">
        <f t="shared" ca="1" si="370"/>
        <v>348</v>
      </c>
      <c r="D365" s="50">
        <f ca="1">IF(C365="","",VLOOKUP(C365/12,$H$6:$J$12,3,TRUE))</f>
        <v>0.05</v>
      </c>
      <c r="E365" s="51">
        <f t="shared" ca="1" si="344"/>
        <v>282441</v>
      </c>
      <c r="F365" s="52">
        <f t="shared" ca="1" si="367"/>
        <v>93155</v>
      </c>
      <c r="G365" s="53">
        <f t="shared" ca="1" si="345"/>
        <v>21727</v>
      </c>
      <c r="H365" s="53">
        <f t="shared" ref="H365" ca="1" si="397">IF(C365="","",IF($E$8*12=C365,I364,H364))</f>
        <v>71428</v>
      </c>
      <c r="I365" s="54">
        <f t="shared" ca="1" si="346"/>
        <v>5143056</v>
      </c>
      <c r="J365" s="52">
        <f t="shared" ref="J365" ca="1" si="398">IF(C365="","",K365+L365)</f>
        <v>189286</v>
      </c>
      <c r="K365" s="56">
        <f t="shared" ref="K365" ca="1" si="399">IF(C365="","",ROUND(M359*D365/2,0))</f>
        <v>46429</v>
      </c>
      <c r="L365" s="57">
        <f t="shared" ref="L365" ca="1" si="400">IF(C365="","",IF($E$8*2=C365/6,M364,L359))</f>
        <v>142857</v>
      </c>
      <c r="M365" s="58">
        <f t="shared" ref="M365" ca="1" si="401">IF(C365="","",M359-L365)</f>
        <v>1714294</v>
      </c>
      <c r="N365" s="59">
        <f t="shared" ca="1" si="366"/>
        <v>6857350</v>
      </c>
      <c r="Q365" s="25">
        <f t="shared" ca="1" si="368"/>
        <v>68156</v>
      </c>
      <c r="R365" s="25">
        <f t="shared" ca="1" si="369"/>
        <v>214285</v>
      </c>
    </row>
    <row r="366" spans="2:18">
      <c r="B366" s="100" t="str">
        <f ca="1">IF(C366="","",C377/12&amp;"年目")</f>
        <v>30年目</v>
      </c>
      <c r="C366" s="26">
        <f t="shared" ca="1" si="370"/>
        <v>349</v>
      </c>
      <c r="D366" s="27">
        <f t="shared" ref="D366:D376" ca="1" si="402">D367</f>
        <v>0.05</v>
      </c>
      <c r="E366" s="28">
        <f t="shared" ca="1" si="344"/>
        <v>92857</v>
      </c>
      <c r="F366" s="29">
        <f t="shared" ca="1" si="367"/>
        <v>92857</v>
      </c>
      <c r="G366" s="30">
        <f t="shared" ca="1" si="345"/>
        <v>21429</v>
      </c>
      <c r="H366" s="30">
        <f t="shared" ref="H366:H367" ca="1" si="403">IF(C366="","",H365)</f>
        <v>71428</v>
      </c>
      <c r="I366" s="31">
        <f t="shared" ca="1" si="346"/>
        <v>5071628</v>
      </c>
      <c r="J366" s="32"/>
      <c r="K366" s="33"/>
      <c r="L366" s="33"/>
      <c r="M366" s="34">
        <f t="shared" ref="M366:M370" ca="1" si="404">IF(C366="","",M365)</f>
        <v>1714294</v>
      </c>
      <c r="N366" s="35">
        <f t="shared" ca="1" si="366"/>
        <v>6785922</v>
      </c>
      <c r="Q366" s="25">
        <f t="shared" ca="1" si="368"/>
        <v>21429</v>
      </c>
      <c r="R366" s="25">
        <f t="shared" ca="1" si="369"/>
        <v>71428</v>
      </c>
    </row>
    <row r="367" spans="2:18">
      <c r="B367" s="101"/>
      <c r="C367" s="36">
        <f t="shared" ca="1" si="370"/>
        <v>350</v>
      </c>
      <c r="D367" s="37">
        <f t="shared" ca="1" si="402"/>
        <v>0.05</v>
      </c>
      <c r="E367" s="38">
        <f t="shared" ca="1" si="344"/>
        <v>92560</v>
      </c>
      <c r="F367" s="39">
        <f t="shared" ca="1" si="367"/>
        <v>92560</v>
      </c>
      <c r="G367" s="40">
        <f t="shared" ca="1" si="345"/>
        <v>21132</v>
      </c>
      <c r="H367" s="40">
        <f t="shared" ca="1" si="403"/>
        <v>71428</v>
      </c>
      <c r="I367" s="41">
        <f t="shared" ca="1" si="346"/>
        <v>5000200</v>
      </c>
      <c r="J367" s="42"/>
      <c r="K367" s="43"/>
      <c r="L367" s="43"/>
      <c r="M367" s="44">
        <f t="shared" ca="1" si="404"/>
        <v>1714294</v>
      </c>
      <c r="N367" s="45">
        <f t="shared" ca="1" si="366"/>
        <v>6714494</v>
      </c>
      <c r="Q367" s="25">
        <f t="shared" ca="1" si="368"/>
        <v>21132</v>
      </c>
      <c r="R367" s="25">
        <f t="shared" ca="1" si="369"/>
        <v>71428</v>
      </c>
    </row>
    <row r="368" spans="2:18">
      <c r="B368" s="101"/>
      <c r="C368" s="36">
        <f t="shared" ca="1" si="370"/>
        <v>351</v>
      </c>
      <c r="D368" s="37">
        <f t="shared" ca="1" si="402"/>
        <v>0.05</v>
      </c>
      <c r="E368" s="38">
        <f t="shared" ca="1" si="344"/>
        <v>92262</v>
      </c>
      <c r="F368" s="39">
        <f t="shared" ca="1" si="367"/>
        <v>92262</v>
      </c>
      <c r="G368" s="40">
        <f t="shared" ca="1" si="345"/>
        <v>20834</v>
      </c>
      <c r="H368" s="40">
        <f t="shared" ca="1" si="365"/>
        <v>71428</v>
      </c>
      <c r="I368" s="41">
        <f t="shared" ca="1" si="346"/>
        <v>4928772</v>
      </c>
      <c r="J368" s="42"/>
      <c r="K368" s="43"/>
      <c r="L368" s="43"/>
      <c r="M368" s="44">
        <f t="shared" ca="1" si="404"/>
        <v>1714294</v>
      </c>
      <c r="N368" s="45">
        <f t="shared" ca="1" si="366"/>
        <v>6643066</v>
      </c>
      <c r="Q368" s="25">
        <f t="shared" ca="1" si="368"/>
        <v>20834</v>
      </c>
      <c r="R368" s="25">
        <f t="shared" ca="1" si="369"/>
        <v>71428</v>
      </c>
    </row>
    <row r="369" spans="2:18">
      <c r="B369" s="101"/>
      <c r="C369" s="36">
        <f t="shared" ca="1" si="370"/>
        <v>352</v>
      </c>
      <c r="D369" s="37">
        <f t="shared" ca="1" si="402"/>
        <v>0.05</v>
      </c>
      <c r="E369" s="38">
        <f t="shared" ca="1" si="344"/>
        <v>91965</v>
      </c>
      <c r="F369" s="39">
        <f t="shared" ca="1" si="367"/>
        <v>91965</v>
      </c>
      <c r="G369" s="40">
        <f t="shared" ca="1" si="345"/>
        <v>20537</v>
      </c>
      <c r="H369" s="40">
        <f t="shared" ca="1" si="365"/>
        <v>71428</v>
      </c>
      <c r="I369" s="41">
        <f t="shared" ca="1" si="346"/>
        <v>4857344</v>
      </c>
      <c r="J369" s="42"/>
      <c r="K369" s="43"/>
      <c r="L369" s="43"/>
      <c r="M369" s="44">
        <f t="shared" ca="1" si="404"/>
        <v>1714294</v>
      </c>
      <c r="N369" s="45">
        <f t="shared" ca="1" si="366"/>
        <v>6571638</v>
      </c>
      <c r="Q369" s="25">
        <f t="shared" ca="1" si="368"/>
        <v>20537</v>
      </c>
      <c r="R369" s="25">
        <f t="shared" ca="1" si="369"/>
        <v>71428</v>
      </c>
    </row>
    <row r="370" spans="2:18">
      <c r="B370" s="101"/>
      <c r="C370" s="36">
        <f t="shared" ca="1" si="370"/>
        <v>353</v>
      </c>
      <c r="D370" s="37">
        <f t="shared" ca="1" si="402"/>
        <v>0.05</v>
      </c>
      <c r="E370" s="38">
        <f t="shared" ca="1" si="344"/>
        <v>91667</v>
      </c>
      <c r="F370" s="39">
        <f t="shared" ca="1" si="367"/>
        <v>91667</v>
      </c>
      <c r="G370" s="40">
        <f t="shared" ca="1" si="345"/>
        <v>20239</v>
      </c>
      <c r="H370" s="40">
        <f t="shared" ca="1" si="365"/>
        <v>71428</v>
      </c>
      <c r="I370" s="41">
        <f t="shared" ca="1" si="346"/>
        <v>4785916</v>
      </c>
      <c r="J370" s="42"/>
      <c r="K370" s="43"/>
      <c r="L370" s="43"/>
      <c r="M370" s="44">
        <f t="shared" ca="1" si="404"/>
        <v>1714294</v>
      </c>
      <c r="N370" s="45">
        <f t="shared" ca="1" si="366"/>
        <v>6500210</v>
      </c>
      <c r="Q370" s="25">
        <f t="shared" ca="1" si="368"/>
        <v>20239</v>
      </c>
      <c r="R370" s="25">
        <f t="shared" ca="1" si="369"/>
        <v>71428</v>
      </c>
    </row>
    <row r="371" spans="2:18">
      <c r="B371" s="101"/>
      <c r="C371" s="36">
        <f t="shared" ca="1" si="370"/>
        <v>354</v>
      </c>
      <c r="D371" s="37">
        <f t="shared" ca="1" si="402"/>
        <v>0.05</v>
      </c>
      <c r="E371" s="38">
        <f t="shared" ca="1" si="344"/>
        <v>277083</v>
      </c>
      <c r="F371" s="39">
        <f t="shared" ca="1" si="367"/>
        <v>91369</v>
      </c>
      <c r="G371" s="40">
        <f t="shared" ca="1" si="345"/>
        <v>19941</v>
      </c>
      <c r="H371" s="40">
        <f t="shared" ca="1" si="365"/>
        <v>71428</v>
      </c>
      <c r="I371" s="41">
        <f t="shared" ca="1" si="346"/>
        <v>4714488</v>
      </c>
      <c r="J371" s="46">
        <f t="shared" ref="J371" ca="1" si="405">IF(C371="","",K371+L371)</f>
        <v>185714</v>
      </c>
      <c r="K371" s="47">
        <f t="shared" ref="K371" ca="1" si="406">IF(C371="","",ROUND(M370*D371/2,0))</f>
        <v>42857</v>
      </c>
      <c r="L371" s="48">
        <f t="shared" ref="L371" ca="1" si="407">IF(C371="","",IF($E$8*2=C371/6,M370,L365))</f>
        <v>142857</v>
      </c>
      <c r="M371" s="44">
        <f t="shared" ref="M371" ca="1" si="408">IF(C371="","",M365-L371)</f>
        <v>1571437</v>
      </c>
      <c r="N371" s="45">
        <f t="shared" ca="1" si="366"/>
        <v>6285925</v>
      </c>
      <c r="Q371" s="25">
        <f t="shared" ca="1" si="368"/>
        <v>62798</v>
      </c>
      <c r="R371" s="25">
        <f t="shared" ca="1" si="369"/>
        <v>214285</v>
      </c>
    </row>
    <row r="372" spans="2:18">
      <c r="B372" s="101"/>
      <c r="C372" s="36">
        <f t="shared" ca="1" si="370"/>
        <v>355</v>
      </c>
      <c r="D372" s="37">
        <f t="shared" ca="1" si="402"/>
        <v>0.05</v>
      </c>
      <c r="E372" s="38">
        <f t="shared" ca="1" si="344"/>
        <v>91072</v>
      </c>
      <c r="F372" s="39">
        <f t="shared" ca="1" si="367"/>
        <v>91072</v>
      </c>
      <c r="G372" s="40">
        <f t="shared" ca="1" si="345"/>
        <v>19644</v>
      </c>
      <c r="H372" s="40">
        <f t="shared" ca="1" si="365"/>
        <v>71428</v>
      </c>
      <c r="I372" s="41">
        <f t="shared" ca="1" si="346"/>
        <v>4643060</v>
      </c>
      <c r="J372" s="42"/>
      <c r="K372" s="43"/>
      <c r="L372" s="43"/>
      <c r="M372" s="44">
        <f t="shared" ref="M372:M376" ca="1" si="409">IF(C372="","",M371)</f>
        <v>1571437</v>
      </c>
      <c r="N372" s="45">
        <f t="shared" ca="1" si="366"/>
        <v>6214497</v>
      </c>
      <c r="Q372" s="25">
        <f t="shared" ca="1" si="368"/>
        <v>19644</v>
      </c>
      <c r="R372" s="25">
        <f t="shared" ca="1" si="369"/>
        <v>71428</v>
      </c>
    </row>
    <row r="373" spans="2:18">
      <c r="B373" s="101"/>
      <c r="C373" s="36">
        <f t="shared" ca="1" si="370"/>
        <v>356</v>
      </c>
      <c r="D373" s="37">
        <f t="shared" ca="1" si="402"/>
        <v>0.05</v>
      </c>
      <c r="E373" s="38">
        <f t="shared" ca="1" si="344"/>
        <v>90774</v>
      </c>
      <c r="F373" s="39">
        <f t="shared" ca="1" si="367"/>
        <v>90774</v>
      </c>
      <c r="G373" s="40">
        <f t="shared" ca="1" si="345"/>
        <v>19346</v>
      </c>
      <c r="H373" s="40">
        <f t="shared" ca="1" si="365"/>
        <v>71428</v>
      </c>
      <c r="I373" s="41">
        <f t="shared" ca="1" si="346"/>
        <v>4571632</v>
      </c>
      <c r="J373" s="42"/>
      <c r="K373" s="43"/>
      <c r="L373" s="43"/>
      <c r="M373" s="44">
        <f t="shared" ca="1" si="409"/>
        <v>1571437</v>
      </c>
      <c r="N373" s="45">
        <f t="shared" ca="1" si="366"/>
        <v>6143069</v>
      </c>
      <c r="Q373" s="25">
        <f t="shared" ca="1" si="368"/>
        <v>19346</v>
      </c>
      <c r="R373" s="25">
        <f t="shared" ca="1" si="369"/>
        <v>71428</v>
      </c>
    </row>
    <row r="374" spans="2:18">
      <c r="B374" s="101"/>
      <c r="C374" s="36">
        <f t="shared" ca="1" si="370"/>
        <v>357</v>
      </c>
      <c r="D374" s="37">
        <f t="shared" ca="1" si="402"/>
        <v>0.05</v>
      </c>
      <c r="E374" s="38">
        <f t="shared" ca="1" si="344"/>
        <v>90476</v>
      </c>
      <c r="F374" s="39">
        <f t="shared" ca="1" si="367"/>
        <v>90476</v>
      </c>
      <c r="G374" s="40">
        <f t="shared" ca="1" si="345"/>
        <v>19048</v>
      </c>
      <c r="H374" s="40">
        <f t="shared" ca="1" si="365"/>
        <v>71428</v>
      </c>
      <c r="I374" s="41">
        <f t="shared" ca="1" si="346"/>
        <v>4500204</v>
      </c>
      <c r="J374" s="42"/>
      <c r="K374" s="43"/>
      <c r="L374" s="43"/>
      <c r="M374" s="44">
        <f t="shared" ca="1" si="409"/>
        <v>1571437</v>
      </c>
      <c r="N374" s="45">
        <f t="shared" ca="1" si="366"/>
        <v>6071641</v>
      </c>
      <c r="Q374" s="25">
        <f t="shared" ca="1" si="368"/>
        <v>19048</v>
      </c>
      <c r="R374" s="25">
        <f t="shared" ca="1" si="369"/>
        <v>71428</v>
      </c>
    </row>
    <row r="375" spans="2:18">
      <c r="B375" s="101"/>
      <c r="C375" s="36">
        <f t="shared" ca="1" si="370"/>
        <v>358</v>
      </c>
      <c r="D375" s="37">
        <f t="shared" ca="1" si="402"/>
        <v>0.05</v>
      </c>
      <c r="E375" s="38">
        <f t="shared" ca="1" si="344"/>
        <v>90179</v>
      </c>
      <c r="F375" s="39">
        <f t="shared" ca="1" si="367"/>
        <v>90179</v>
      </c>
      <c r="G375" s="40">
        <f t="shared" ca="1" si="345"/>
        <v>18751</v>
      </c>
      <c r="H375" s="40">
        <f t="shared" ca="1" si="365"/>
        <v>71428</v>
      </c>
      <c r="I375" s="41">
        <f t="shared" ca="1" si="346"/>
        <v>4428776</v>
      </c>
      <c r="J375" s="42"/>
      <c r="K375" s="43"/>
      <c r="L375" s="43"/>
      <c r="M375" s="44">
        <f t="shared" ca="1" si="409"/>
        <v>1571437</v>
      </c>
      <c r="N375" s="45">
        <f t="shared" ca="1" si="366"/>
        <v>6000213</v>
      </c>
      <c r="Q375" s="25">
        <f t="shared" ca="1" si="368"/>
        <v>18751</v>
      </c>
      <c r="R375" s="25">
        <f t="shared" ca="1" si="369"/>
        <v>71428</v>
      </c>
    </row>
    <row r="376" spans="2:18">
      <c r="B376" s="101"/>
      <c r="C376" s="36">
        <f t="shared" ca="1" si="370"/>
        <v>359</v>
      </c>
      <c r="D376" s="37">
        <f t="shared" ca="1" si="402"/>
        <v>0.05</v>
      </c>
      <c r="E376" s="38">
        <f t="shared" ca="1" si="344"/>
        <v>89881</v>
      </c>
      <c r="F376" s="39">
        <f t="shared" ca="1" si="367"/>
        <v>89881</v>
      </c>
      <c r="G376" s="40">
        <f t="shared" ca="1" si="345"/>
        <v>18453</v>
      </c>
      <c r="H376" s="40">
        <f t="shared" ca="1" si="365"/>
        <v>71428</v>
      </c>
      <c r="I376" s="41">
        <f t="shared" ca="1" si="346"/>
        <v>4357348</v>
      </c>
      <c r="J376" s="42"/>
      <c r="K376" s="43"/>
      <c r="L376" s="43"/>
      <c r="M376" s="44">
        <f t="shared" ca="1" si="409"/>
        <v>1571437</v>
      </c>
      <c r="N376" s="45">
        <f t="shared" ca="1" si="366"/>
        <v>5928785</v>
      </c>
      <c r="Q376" s="25">
        <f t="shared" ca="1" si="368"/>
        <v>18453</v>
      </c>
      <c r="R376" s="25">
        <f t="shared" ca="1" si="369"/>
        <v>71428</v>
      </c>
    </row>
    <row r="377" spans="2:18">
      <c r="B377" s="102"/>
      <c r="C377" s="49">
        <f t="shared" ca="1" si="370"/>
        <v>360</v>
      </c>
      <c r="D377" s="50">
        <f ca="1">IF(C377="","",VLOOKUP(C377/12,$H$6:$J$12,3,TRUE))</f>
        <v>0.05</v>
      </c>
      <c r="E377" s="51">
        <f t="shared" ca="1" si="344"/>
        <v>271727</v>
      </c>
      <c r="F377" s="52">
        <f t="shared" ca="1" si="367"/>
        <v>89584</v>
      </c>
      <c r="G377" s="53">
        <f t="shared" ca="1" si="345"/>
        <v>18156</v>
      </c>
      <c r="H377" s="53">
        <f t="shared" ref="H377" ca="1" si="410">IF(C377="","",IF($E$8*12=C377,I376,H376))</f>
        <v>71428</v>
      </c>
      <c r="I377" s="54">
        <f t="shared" ca="1" si="346"/>
        <v>4285920</v>
      </c>
      <c r="J377" s="52">
        <f t="shared" ref="J377" ca="1" si="411">IF(C377="","",K377+L377)</f>
        <v>182143</v>
      </c>
      <c r="K377" s="56">
        <f t="shared" ref="K377" ca="1" si="412">IF(C377="","",ROUND(M371*D377/2,0))</f>
        <v>39286</v>
      </c>
      <c r="L377" s="57">
        <f t="shared" ref="L377" ca="1" si="413">IF(C377="","",IF($E$8*2=C377/6,M376,L371))</f>
        <v>142857</v>
      </c>
      <c r="M377" s="58">
        <f t="shared" ref="M377" ca="1" si="414">IF(C377="","",M371-L377)</f>
        <v>1428580</v>
      </c>
      <c r="N377" s="59">
        <f t="shared" ca="1" si="366"/>
        <v>5714500</v>
      </c>
      <c r="Q377" s="25">
        <f t="shared" ca="1" si="368"/>
        <v>57442</v>
      </c>
      <c r="R377" s="25">
        <f t="shared" ca="1" si="369"/>
        <v>214285</v>
      </c>
    </row>
    <row r="378" spans="2:18">
      <c r="B378" s="100" t="str">
        <f ca="1">IF(C378="","",C389/12&amp;"年目")</f>
        <v>31年目</v>
      </c>
      <c r="C378" s="26">
        <f t="shared" ca="1" si="370"/>
        <v>361</v>
      </c>
      <c r="D378" s="27">
        <f t="shared" ref="D378:D388" ca="1" si="415">D379</f>
        <v>0.06</v>
      </c>
      <c r="E378" s="28">
        <f ca="1">IF(C378="","",F378+J378)</f>
        <v>92858</v>
      </c>
      <c r="F378" s="29">
        <f t="shared" ca="1" si="367"/>
        <v>92858</v>
      </c>
      <c r="G378" s="30">
        <f ca="1">IF(C378="","",ROUND(I377*D378/12,0))</f>
        <v>21430</v>
      </c>
      <c r="H378" s="30">
        <f t="shared" ref="H378:H379" ca="1" si="416">IF(C378="","",H377)</f>
        <v>71428</v>
      </c>
      <c r="I378" s="31">
        <f ca="1">IF(C378="","",I377-H378)</f>
        <v>4214492</v>
      </c>
      <c r="J378" s="32"/>
      <c r="K378" s="33"/>
      <c r="L378" s="33"/>
      <c r="M378" s="34">
        <f t="shared" ref="M378:M382" ca="1" si="417">IF(C378="","",M377)</f>
        <v>1428580</v>
      </c>
      <c r="N378" s="35">
        <f t="shared" ca="1" si="366"/>
        <v>5643072</v>
      </c>
      <c r="Q378" s="25">
        <f t="shared" ca="1" si="368"/>
        <v>21430</v>
      </c>
      <c r="R378" s="25">
        <f t="shared" ca="1" si="369"/>
        <v>71428</v>
      </c>
    </row>
    <row r="379" spans="2:18">
      <c r="B379" s="101"/>
      <c r="C379" s="36">
        <f t="shared" ca="1" si="370"/>
        <v>362</v>
      </c>
      <c r="D379" s="37">
        <f t="shared" ca="1" si="415"/>
        <v>0.06</v>
      </c>
      <c r="E379" s="38">
        <f t="shared" ref="E379:E437" ca="1" si="418">IF(C379="","",F379+J379)</f>
        <v>92500</v>
      </c>
      <c r="F379" s="39">
        <f t="shared" ca="1" si="367"/>
        <v>92500</v>
      </c>
      <c r="G379" s="40">
        <f ca="1">IF(C379="","",ROUND(I378*D379/12,0))</f>
        <v>21072</v>
      </c>
      <c r="H379" s="40">
        <f t="shared" ca="1" si="416"/>
        <v>71428</v>
      </c>
      <c r="I379" s="41">
        <f ca="1">IF(C379="","",I378-H379)</f>
        <v>4143064</v>
      </c>
      <c r="J379" s="42"/>
      <c r="K379" s="43"/>
      <c r="L379" s="43"/>
      <c r="M379" s="44">
        <f t="shared" ca="1" si="417"/>
        <v>1428580</v>
      </c>
      <c r="N379" s="45">
        <f t="shared" ca="1" si="366"/>
        <v>5571644</v>
      </c>
      <c r="Q379" s="25">
        <f t="shared" ca="1" si="368"/>
        <v>21072</v>
      </c>
      <c r="R379" s="25">
        <f t="shared" ca="1" si="369"/>
        <v>71428</v>
      </c>
    </row>
    <row r="380" spans="2:18">
      <c r="B380" s="101"/>
      <c r="C380" s="36">
        <f t="shared" ca="1" si="370"/>
        <v>363</v>
      </c>
      <c r="D380" s="37">
        <f t="shared" ca="1" si="415"/>
        <v>0.06</v>
      </c>
      <c r="E380" s="38">
        <f t="shared" ca="1" si="418"/>
        <v>92143</v>
      </c>
      <c r="F380" s="39">
        <f t="shared" ca="1" si="367"/>
        <v>92143</v>
      </c>
      <c r="G380" s="40">
        <f t="shared" ref="G380:G437" ca="1" si="419">IF(C380="","",ROUND(I379*D380/12,0))</f>
        <v>20715</v>
      </c>
      <c r="H380" s="40">
        <f t="shared" ca="1" si="365"/>
        <v>71428</v>
      </c>
      <c r="I380" s="41">
        <f t="shared" ref="I380:I436" ca="1" si="420">IF(C380="","",I379-H380)</f>
        <v>4071636</v>
      </c>
      <c r="J380" s="42"/>
      <c r="K380" s="43"/>
      <c r="L380" s="43"/>
      <c r="M380" s="44">
        <f t="shared" ca="1" si="417"/>
        <v>1428580</v>
      </c>
      <c r="N380" s="45">
        <f t="shared" ca="1" si="366"/>
        <v>5500216</v>
      </c>
      <c r="Q380" s="25">
        <f t="shared" ca="1" si="368"/>
        <v>20715</v>
      </c>
      <c r="R380" s="25">
        <f t="shared" ca="1" si="369"/>
        <v>71428</v>
      </c>
    </row>
    <row r="381" spans="2:18">
      <c r="B381" s="101"/>
      <c r="C381" s="36">
        <f t="shared" ca="1" si="370"/>
        <v>364</v>
      </c>
      <c r="D381" s="37">
        <f t="shared" ca="1" si="415"/>
        <v>0.06</v>
      </c>
      <c r="E381" s="38">
        <f t="shared" ca="1" si="418"/>
        <v>91786</v>
      </c>
      <c r="F381" s="39">
        <f t="shared" ca="1" si="367"/>
        <v>91786</v>
      </c>
      <c r="G381" s="40">
        <f t="shared" ca="1" si="419"/>
        <v>20358</v>
      </c>
      <c r="H381" s="40">
        <f t="shared" ca="1" si="365"/>
        <v>71428</v>
      </c>
      <c r="I381" s="41">
        <f t="shared" ca="1" si="420"/>
        <v>4000208</v>
      </c>
      <c r="J381" s="42"/>
      <c r="K381" s="43"/>
      <c r="L381" s="43"/>
      <c r="M381" s="44">
        <f t="shared" ca="1" si="417"/>
        <v>1428580</v>
      </c>
      <c r="N381" s="45">
        <f t="shared" ca="1" si="366"/>
        <v>5428788</v>
      </c>
      <c r="Q381" s="25">
        <f t="shared" ca="1" si="368"/>
        <v>20358</v>
      </c>
      <c r="R381" s="25">
        <f t="shared" ca="1" si="369"/>
        <v>71428</v>
      </c>
    </row>
    <row r="382" spans="2:18">
      <c r="B382" s="101"/>
      <c r="C382" s="36">
        <f t="shared" ca="1" si="370"/>
        <v>365</v>
      </c>
      <c r="D382" s="37">
        <f t="shared" ca="1" si="415"/>
        <v>0.06</v>
      </c>
      <c r="E382" s="38">
        <f t="shared" ca="1" si="418"/>
        <v>91429</v>
      </c>
      <c r="F382" s="39">
        <f t="shared" ca="1" si="367"/>
        <v>91429</v>
      </c>
      <c r="G382" s="40">
        <f t="shared" ca="1" si="419"/>
        <v>20001</v>
      </c>
      <c r="H382" s="40">
        <f t="shared" ca="1" si="365"/>
        <v>71428</v>
      </c>
      <c r="I382" s="41">
        <f t="shared" ca="1" si="420"/>
        <v>3928780</v>
      </c>
      <c r="J382" s="42"/>
      <c r="K382" s="43"/>
      <c r="L382" s="43"/>
      <c r="M382" s="44">
        <f t="shared" ca="1" si="417"/>
        <v>1428580</v>
      </c>
      <c r="N382" s="45">
        <f t="shared" ca="1" si="366"/>
        <v>5357360</v>
      </c>
      <c r="Q382" s="25">
        <f t="shared" ca="1" si="368"/>
        <v>20001</v>
      </c>
      <c r="R382" s="25">
        <f t="shared" ca="1" si="369"/>
        <v>71428</v>
      </c>
    </row>
    <row r="383" spans="2:18">
      <c r="B383" s="101"/>
      <c r="C383" s="36">
        <f t="shared" ca="1" si="370"/>
        <v>366</v>
      </c>
      <c r="D383" s="37">
        <f t="shared" ca="1" si="415"/>
        <v>0.06</v>
      </c>
      <c r="E383" s="38">
        <f t="shared" ca="1" si="418"/>
        <v>276786</v>
      </c>
      <c r="F383" s="39">
        <f t="shared" ca="1" si="367"/>
        <v>91072</v>
      </c>
      <c r="G383" s="40">
        <f t="shared" ca="1" si="419"/>
        <v>19644</v>
      </c>
      <c r="H383" s="40">
        <f t="shared" ca="1" si="365"/>
        <v>71428</v>
      </c>
      <c r="I383" s="41">
        <f t="shared" ca="1" si="420"/>
        <v>3857352</v>
      </c>
      <c r="J383" s="46">
        <f t="shared" ref="J383" ca="1" si="421">IF(C383="","",K383+L383)</f>
        <v>185714</v>
      </c>
      <c r="K383" s="47">
        <f t="shared" ref="K383" ca="1" si="422">IF(C383="","",ROUND(M382*D383/2,0))</f>
        <v>42857</v>
      </c>
      <c r="L383" s="48">
        <f t="shared" ref="L383" ca="1" si="423">IF(C383="","",IF($E$8*2=C383/6,M382,L377))</f>
        <v>142857</v>
      </c>
      <c r="M383" s="44">
        <f t="shared" ref="M383" ca="1" si="424">IF(C383="","",M377-L383)</f>
        <v>1285723</v>
      </c>
      <c r="N383" s="45">
        <f t="shared" ca="1" si="366"/>
        <v>5143075</v>
      </c>
      <c r="Q383" s="25">
        <f t="shared" ca="1" si="368"/>
        <v>62501</v>
      </c>
      <c r="R383" s="25">
        <f t="shared" ca="1" si="369"/>
        <v>214285</v>
      </c>
    </row>
    <row r="384" spans="2:18">
      <c r="B384" s="101"/>
      <c r="C384" s="36">
        <f t="shared" ca="1" si="370"/>
        <v>367</v>
      </c>
      <c r="D384" s="37">
        <f t="shared" ca="1" si="415"/>
        <v>0.06</v>
      </c>
      <c r="E384" s="38">
        <f t="shared" ca="1" si="418"/>
        <v>90715</v>
      </c>
      <c r="F384" s="39">
        <f t="shared" ca="1" si="367"/>
        <v>90715</v>
      </c>
      <c r="G384" s="40">
        <f t="shared" ca="1" si="419"/>
        <v>19287</v>
      </c>
      <c r="H384" s="40">
        <f t="shared" ca="1" si="365"/>
        <v>71428</v>
      </c>
      <c r="I384" s="41">
        <f t="shared" ca="1" si="420"/>
        <v>3785924</v>
      </c>
      <c r="J384" s="42"/>
      <c r="K384" s="43"/>
      <c r="L384" s="43"/>
      <c r="M384" s="44">
        <f t="shared" ref="M384:M388" ca="1" si="425">IF(C384="","",M383)</f>
        <v>1285723</v>
      </c>
      <c r="N384" s="45">
        <f t="shared" ca="1" si="366"/>
        <v>5071647</v>
      </c>
      <c r="Q384" s="25">
        <f t="shared" ca="1" si="368"/>
        <v>19287</v>
      </c>
      <c r="R384" s="25">
        <f t="shared" ca="1" si="369"/>
        <v>71428</v>
      </c>
    </row>
    <row r="385" spans="2:18">
      <c r="B385" s="101"/>
      <c r="C385" s="36">
        <f t="shared" ca="1" si="370"/>
        <v>368</v>
      </c>
      <c r="D385" s="37">
        <f t="shared" ca="1" si="415"/>
        <v>0.06</v>
      </c>
      <c r="E385" s="38">
        <f t="shared" ca="1" si="418"/>
        <v>90358</v>
      </c>
      <c r="F385" s="39">
        <f t="shared" ca="1" si="367"/>
        <v>90358</v>
      </c>
      <c r="G385" s="40">
        <f t="shared" ca="1" si="419"/>
        <v>18930</v>
      </c>
      <c r="H385" s="40">
        <f t="shared" ca="1" si="365"/>
        <v>71428</v>
      </c>
      <c r="I385" s="41">
        <f t="shared" ca="1" si="420"/>
        <v>3714496</v>
      </c>
      <c r="J385" s="42"/>
      <c r="K385" s="43"/>
      <c r="L385" s="43"/>
      <c r="M385" s="44">
        <f t="shared" ca="1" si="425"/>
        <v>1285723</v>
      </c>
      <c r="N385" s="45">
        <f t="shared" ca="1" si="366"/>
        <v>5000219</v>
      </c>
      <c r="Q385" s="25">
        <f t="shared" ca="1" si="368"/>
        <v>18930</v>
      </c>
      <c r="R385" s="25">
        <f t="shared" ca="1" si="369"/>
        <v>71428</v>
      </c>
    </row>
    <row r="386" spans="2:18">
      <c r="B386" s="101"/>
      <c r="C386" s="36">
        <f t="shared" ca="1" si="370"/>
        <v>369</v>
      </c>
      <c r="D386" s="37">
        <f t="shared" ca="1" si="415"/>
        <v>0.06</v>
      </c>
      <c r="E386" s="38">
        <f t="shared" ca="1" si="418"/>
        <v>90000</v>
      </c>
      <c r="F386" s="39">
        <f t="shared" ca="1" si="367"/>
        <v>90000</v>
      </c>
      <c r="G386" s="40">
        <f t="shared" ca="1" si="419"/>
        <v>18572</v>
      </c>
      <c r="H386" s="40">
        <f t="shared" ca="1" si="365"/>
        <v>71428</v>
      </c>
      <c r="I386" s="41">
        <f t="shared" ca="1" si="420"/>
        <v>3643068</v>
      </c>
      <c r="J386" s="42"/>
      <c r="K386" s="43"/>
      <c r="L386" s="43"/>
      <c r="M386" s="44">
        <f t="shared" ca="1" si="425"/>
        <v>1285723</v>
      </c>
      <c r="N386" s="45">
        <f t="shared" ca="1" si="366"/>
        <v>4928791</v>
      </c>
      <c r="Q386" s="25">
        <f t="shared" ca="1" si="368"/>
        <v>18572</v>
      </c>
      <c r="R386" s="25">
        <f t="shared" ca="1" si="369"/>
        <v>71428</v>
      </c>
    </row>
    <row r="387" spans="2:18">
      <c r="B387" s="101"/>
      <c r="C387" s="36">
        <f t="shared" ca="1" si="370"/>
        <v>370</v>
      </c>
      <c r="D387" s="37">
        <f t="shared" ca="1" si="415"/>
        <v>0.06</v>
      </c>
      <c r="E387" s="38">
        <f t="shared" ca="1" si="418"/>
        <v>89643</v>
      </c>
      <c r="F387" s="39">
        <f t="shared" ca="1" si="367"/>
        <v>89643</v>
      </c>
      <c r="G387" s="40">
        <f t="shared" ca="1" si="419"/>
        <v>18215</v>
      </c>
      <c r="H387" s="40">
        <f t="shared" ca="1" si="365"/>
        <v>71428</v>
      </c>
      <c r="I387" s="41">
        <f t="shared" ca="1" si="420"/>
        <v>3571640</v>
      </c>
      <c r="J387" s="42"/>
      <c r="K387" s="43"/>
      <c r="L387" s="43"/>
      <c r="M387" s="44">
        <f t="shared" ca="1" si="425"/>
        <v>1285723</v>
      </c>
      <c r="N387" s="45">
        <f t="shared" ca="1" si="366"/>
        <v>4857363</v>
      </c>
      <c r="Q387" s="25">
        <f t="shared" ca="1" si="368"/>
        <v>18215</v>
      </c>
      <c r="R387" s="25">
        <f t="shared" ca="1" si="369"/>
        <v>71428</v>
      </c>
    </row>
    <row r="388" spans="2:18">
      <c r="B388" s="101"/>
      <c r="C388" s="36">
        <f t="shared" ca="1" si="370"/>
        <v>371</v>
      </c>
      <c r="D388" s="37">
        <f t="shared" ca="1" si="415"/>
        <v>0.06</v>
      </c>
      <c r="E388" s="38">
        <f t="shared" ca="1" si="418"/>
        <v>89286</v>
      </c>
      <c r="F388" s="39">
        <f t="shared" ca="1" si="367"/>
        <v>89286</v>
      </c>
      <c r="G388" s="40">
        <f t="shared" ca="1" si="419"/>
        <v>17858</v>
      </c>
      <c r="H388" s="40">
        <f t="shared" ca="1" si="365"/>
        <v>71428</v>
      </c>
      <c r="I388" s="41">
        <f t="shared" ca="1" si="420"/>
        <v>3500212</v>
      </c>
      <c r="J388" s="42"/>
      <c r="K388" s="43"/>
      <c r="L388" s="43"/>
      <c r="M388" s="44">
        <f t="shared" ca="1" si="425"/>
        <v>1285723</v>
      </c>
      <c r="N388" s="45">
        <f t="shared" ca="1" si="366"/>
        <v>4785935</v>
      </c>
      <c r="Q388" s="25">
        <f t="shared" ca="1" si="368"/>
        <v>17858</v>
      </c>
      <c r="R388" s="25">
        <f t="shared" ca="1" si="369"/>
        <v>71428</v>
      </c>
    </row>
    <row r="389" spans="2:18">
      <c r="B389" s="102"/>
      <c r="C389" s="49">
        <f t="shared" ca="1" si="370"/>
        <v>372</v>
      </c>
      <c r="D389" s="50">
        <f ca="1">IF(C389="","",VLOOKUP(C389/12,$H$6:$J$12,3,TRUE))</f>
        <v>0.06</v>
      </c>
      <c r="E389" s="51">
        <f t="shared" ca="1" si="418"/>
        <v>270358</v>
      </c>
      <c r="F389" s="52">
        <f t="shared" ca="1" si="367"/>
        <v>88929</v>
      </c>
      <c r="G389" s="53">
        <f t="shared" ca="1" si="419"/>
        <v>17501</v>
      </c>
      <c r="H389" s="53">
        <f t="shared" ref="H389" ca="1" si="426">IF(C389="","",IF($E$8*12=C389,I388,H388))</f>
        <v>71428</v>
      </c>
      <c r="I389" s="54">
        <f t="shared" ca="1" si="420"/>
        <v>3428784</v>
      </c>
      <c r="J389" s="52">
        <f t="shared" ref="J389" ca="1" si="427">IF(C389="","",K389+L389)</f>
        <v>181429</v>
      </c>
      <c r="K389" s="56">
        <f t="shared" ref="K389" ca="1" si="428">IF(C389="","",ROUND(M383*D389/2,0))</f>
        <v>38572</v>
      </c>
      <c r="L389" s="57">
        <f t="shared" ref="L389" ca="1" si="429">IF(C389="","",IF($E$8*2=C389/6,M388,L383))</f>
        <v>142857</v>
      </c>
      <c r="M389" s="58">
        <f t="shared" ref="M389" ca="1" si="430">IF(C389="","",M383-L389)</f>
        <v>1142866</v>
      </c>
      <c r="N389" s="59">
        <f t="shared" ca="1" si="366"/>
        <v>4571650</v>
      </c>
      <c r="Q389" s="25">
        <f t="shared" ca="1" si="368"/>
        <v>56073</v>
      </c>
      <c r="R389" s="25">
        <f t="shared" ca="1" si="369"/>
        <v>214285</v>
      </c>
    </row>
    <row r="390" spans="2:18">
      <c r="B390" s="100" t="str">
        <f ca="1">IF(C390="","",C401/12&amp;"年目")</f>
        <v>32年目</v>
      </c>
      <c r="C390" s="26">
        <f t="shared" ca="1" si="370"/>
        <v>373</v>
      </c>
      <c r="D390" s="27">
        <f t="shared" ref="D390:D400" ca="1" si="431">D391</f>
        <v>0.06</v>
      </c>
      <c r="E390" s="28">
        <f t="shared" ca="1" si="418"/>
        <v>88572</v>
      </c>
      <c r="F390" s="29">
        <f t="shared" ca="1" si="367"/>
        <v>88572</v>
      </c>
      <c r="G390" s="30">
        <f t="shared" ca="1" si="419"/>
        <v>17144</v>
      </c>
      <c r="H390" s="30">
        <f t="shared" ref="H390:H391" ca="1" si="432">IF(C390="","",H389)</f>
        <v>71428</v>
      </c>
      <c r="I390" s="31">
        <f t="shared" ca="1" si="420"/>
        <v>3357356</v>
      </c>
      <c r="J390" s="32"/>
      <c r="K390" s="33"/>
      <c r="L390" s="33"/>
      <c r="M390" s="34">
        <f t="shared" ref="M390:M394" ca="1" si="433">IF(C390="","",M389)</f>
        <v>1142866</v>
      </c>
      <c r="N390" s="35">
        <f t="shared" ca="1" si="366"/>
        <v>4500222</v>
      </c>
      <c r="Q390" s="25">
        <f t="shared" ca="1" si="368"/>
        <v>17144</v>
      </c>
      <c r="R390" s="25">
        <f t="shared" ca="1" si="369"/>
        <v>71428</v>
      </c>
    </row>
    <row r="391" spans="2:18">
      <c r="B391" s="101"/>
      <c r="C391" s="36">
        <f t="shared" ca="1" si="370"/>
        <v>374</v>
      </c>
      <c r="D391" s="37">
        <f t="shared" ca="1" si="431"/>
        <v>0.06</v>
      </c>
      <c r="E391" s="38">
        <f t="shared" ca="1" si="418"/>
        <v>88215</v>
      </c>
      <c r="F391" s="39">
        <f t="shared" ca="1" si="367"/>
        <v>88215</v>
      </c>
      <c r="G391" s="40">
        <f t="shared" ca="1" si="419"/>
        <v>16787</v>
      </c>
      <c r="H391" s="40">
        <f t="shared" ca="1" si="432"/>
        <v>71428</v>
      </c>
      <c r="I391" s="41">
        <f t="shared" ca="1" si="420"/>
        <v>3285928</v>
      </c>
      <c r="J391" s="42"/>
      <c r="K391" s="43"/>
      <c r="L391" s="43"/>
      <c r="M391" s="44">
        <f t="shared" ca="1" si="433"/>
        <v>1142866</v>
      </c>
      <c r="N391" s="45">
        <f t="shared" ca="1" si="366"/>
        <v>4428794</v>
      </c>
      <c r="Q391" s="25">
        <f t="shared" ca="1" si="368"/>
        <v>16787</v>
      </c>
      <c r="R391" s="25">
        <f t="shared" ca="1" si="369"/>
        <v>71428</v>
      </c>
    </row>
    <row r="392" spans="2:18">
      <c r="B392" s="101"/>
      <c r="C392" s="36">
        <f t="shared" ca="1" si="370"/>
        <v>375</v>
      </c>
      <c r="D392" s="37">
        <f t="shared" ca="1" si="431"/>
        <v>0.06</v>
      </c>
      <c r="E392" s="38">
        <f t="shared" ca="1" si="418"/>
        <v>87858</v>
      </c>
      <c r="F392" s="39">
        <f t="shared" ca="1" si="367"/>
        <v>87858</v>
      </c>
      <c r="G392" s="40">
        <f t="shared" ca="1" si="419"/>
        <v>16430</v>
      </c>
      <c r="H392" s="40">
        <f t="shared" ca="1" si="365"/>
        <v>71428</v>
      </c>
      <c r="I392" s="41">
        <f t="shared" ca="1" si="420"/>
        <v>3214500</v>
      </c>
      <c r="J392" s="42"/>
      <c r="K392" s="43"/>
      <c r="L392" s="43"/>
      <c r="M392" s="44">
        <f t="shared" ca="1" si="433"/>
        <v>1142866</v>
      </c>
      <c r="N392" s="45">
        <f t="shared" ca="1" si="366"/>
        <v>4357366</v>
      </c>
      <c r="Q392" s="25">
        <f t="shared" ca="1" si="368"/>
        <v>16430</v>
      </c>
      <c r="R392" s="25">
        <f t="shared" ca="1" si="369"/>
        <v>71428</v>
      </c>
    </row>
    <row r="393" spans="2:18">
      <c r="B393" s="101"/>
      <c r="C393" s="36">
        <f t="shared" ca="1" si="370"/>
        <v>376</v>
      </c>
      <c r="D393" s="37">
        <f t="shared" ca="1" si="431"/>
        <v>0.06</v>
      </c>
      <c r="E393" s="38">
        <f t="shared" ca="1" si="418"/>
        <v>87501</v>
      </c>
      <c r="F393" s="39">
        <f t="shared" ca="1" si="367"/>
        <v>87501</v>
      </c>
      <c r="G393" s="40">
        <f t="shared" ca="1" si="419"/>
        <v>16073</v>
      </c>
      <c r="H393" s="40">
        <f t="shared" ca="1" si="365"/>
        <v>71428</v>
      </c>
      <c r="I393" s="41">
        <f t="shared" ca="1" si="420"/>
        <v>3143072</v>
      </c>
      <c r="J393" s="42"/>
      <c r="K393" s="43"/>
      <c r="L393" s="43"/>
      <c r="M393" s="44">
        <f t="shared" ca="1" si="433"/>
        <v>1142866</v>
      </c>
      <c r="N393" s="45">
        <f t="shared" ca="1" si="366"/>
        <v>4285938</v>
      </c>
      <c r="Q393" s="25">
        <f t="shared" ca="1" si="368"/>
        <v>16073</v>
      </c>
      <c r="R393" s="25">
        <f t="shared" ca="1" si="369"/>
        <v>71428</v>
      </c>
    </row>
    <row r="394" spans="2:18">
      <c r="B394" s="101"/>
      <c r="C394" s="36">
        <f t="shared" ca="1" si="370"/>
        <v>377</v>
      </c>
      <c r="D394" s="37">
        <f t="shared" ca="1" si="431"/>
        <v>0.06</v>
      </c>
      <c r="E394" s="38">
        <f t="shared" ca="1" si="418"/>
        <v>87143</v>
      </c>
      <c r="F394" s="39">
        <f t="shared" ca="1" si="367"/>
        <v>87143</v>
      </c>
      <c r="G394" s="40">
        <f t="shared" ca="1" si="419"/>
        <v>15715</v>
      </c>
      <c r="H394" s="40">
        <f t="shared" ca="1" si="365"/>
        <v>71428</v>
      </c>
      <c r="I394" s="41">
        <f t="shared" ca="1" si="420"/>
        <v>3071644</v>
      </c>
      <c r="J394" s="42"/>
      <c r="K394" s="43"/>
      <c r="L394" s="43"/>
      <c r="M394" s="44">
        <f t="shared" ca="1" si="433"/>
        <v>1142866</v>
      </c>
      <c r="N394" s="45">
        <f t="shared" ca="1" si="366"/>
        <v>4214510</v>
      </c>
      <c r="Q394" s="25">
        <f t="shared" ca="1" si="368"/>
        <v>15715</v>
      </c>
      <c r="R394" s="25">
        <f t="shared" ca="1" si="369"/>
        <v>71428</v>
      </c>
    </row>
    <row r="395" spans="2:18">
      <c r="B395" s="101"/>
      <c r="C395" s="36">
        <f t="shared" ca="1" si="370"/>
        <v>378</v>
      </c>
      <c r="D395" s="37">
        <f t="shared" ca="1" si="431"/>
        <v>0.06</v>
      </c>
      <c r="E395" s="38">
        <f t="shared" ca="1" si="418"/>
        <v>263929</v>
      </c>
      <c r="F395" s="39">
        <f t="shared" ca="1" si="367"/>
        <v>86786</v>
      </c>
      <c r="G395" s="40">
        <f t="shared" ca="1" si="419"/>
        <v>15358</v>
      </c>
      <c r="H395" s="40">
        <f t="shared" ca="1" si="365"/>
        <v>71428</v>
      </c>
      <c r="I395" s="41">
        <f t="shared" ca="1" si="420"/>
        <v>3000216</v>
      </c>
      <c r="J395" s="46">
        <f t="shared" ref="J395" ca="1" si="434">IF(C395="","",K395+L395)</f>
        <v>177143</v>
      </c>
      <c r="K395" s="47">
        <f t="shared" ref="K395" ca="1" si="435">IF(C395="","",ROUND(M394*D395/2,0))</f>
        <v>34286</v>
      </c>
      <c r="L395" s="48">
        <f t="shared" ref="L395" ca="1" si="436">IF(C395="","",IF($E$8*2=C395/6,M394,L389))</f>
        <v>142857</v>
      </c>
      <c r="M395" s="44">
        <f t="shared" ref="M395" ca="1" si="437">IF(C395="","",M389-L395)</f>
        <v>1000009</v>
      </c>
      <c r="N395" s="45">
        <f t="shared" ca="1" si="366"/>
        <v>4000225</v>
      </c>
      <c r="Q395" s="25">
        <f t="shared" ca="1" si="368"/>
        <v>49644</v>
      </c>
      <c r="R395" s="25">
        <f t="shared" ca="1" si="369"/>
        <v>214285</v>
      </c>
    </row>
    <row r="396" spans="2:18">
      <c r="B396" s="101"/>
      <c r="C396" s="36">
        <f t="shared" ca="1" si="370"/>
        <v>379</v>
      </c>
      <c r="D396" s="37">
        <f t="shared" ca="1" si="431"/>
        <v>0.06</v>
      </c>
      <c r="E396" s="38">
        <f t="shared" ca="1" si="418"/>
        <v>86429</v>
      </c>
      <c r="F396" s="39">
        <f t="shared" ca="1" si="367"/>
        <v>86429</v>
      </c>
      <c r="G396" s="40">
        <f t="shared" ca="1" si="419"/>
        <v>15001</v>
      </c>
      <c r="H396" s="40">
        <f t="shared" ca="1" si="365"/>
        <v>71428</v>
      </c>
      <c r="I396" s="41">
        <f t="shared" ca="1" si="420"/>
        <v>2928788</v>
      </c>
      <c r="J396" s="42"/>
      <c r="K396" s="43"/>
      <c r="L396" s="43"/>
      <c r="M396" s="44">
        <f t="shared" ref="M396:M400" ca="1" si="438">IF(C396="","",M395)</f>
        <v>1000009</v>
      </c>
      <c r="N396" s="45">
        <f t="shared" ca="1" si="366"/>
        <v>3928797</v>
      </c>
      <c r="Q396" s="25">
        <f t="shared" ca="1" si="368"/>
        <v>15001</v>
      </c>
      <c r="R396" s="25">
        <f t="shared" ca="1" si="369"/>
        <v>71428</v>
      </c>
    </row>
    <row r="397" spans="2:18">
      <c r="B397" s="101"/>
      <c r="C397" s="36">
        <f t="shared" ca="1" si="370"/>
        <v>380</v>
      </c>
      <c r="D397" s="37">
        <f t="shared" ca="1" si="431"/>
        <v>0.06</v>
      </c>
      <c r="E397" s="38">
        <f t="shared" ca="1" si="418"/>
        <v>86072</v>
      </c>
      <c r="F397" s="39">
        <f t="shared" ca="1" si="367"/>
        <v>86072</v>
      </c>
      <c r="G397" s="40">
        <f t="shared" ca="1" si="419"/>
        <v>14644</v>
      </c>
      <c r="H397" s="40">
        <f t="shared" ca="1" si="365"/>
        <v>71428</v>
      </c>
      <c r="I397" s="41">
        <f t="shared" ca="1" si="420"/>
        <v>2857360</v>
      </c>
      <c r="J397" s="42"/>
      <c r="K397" s="43"/>
      <c r="L397" s="43"/>
      <c r="M397" s="44">
        <f t="shared" ca="1" si="438"/>
        <v>1000009</v>
      </c>
      <c r="N397" s="45">
        <f t="shared" ca="1" si="366"/>
        <v>3857369</v>
      </c>
      <c r="Q397" s="25">
        <f t="shared" ca="1" si="368"/>
        <v>14644</v>
      </c>
      <c r="R397" s="25">
        <f t="shared" ca="1" si="369"/>
        <v>71428</v>
      </c>
    </row>
    <row r="398" spans="2:18">
      <c r="B398" s="101"/>
      <c r="C398" s="36">
        <f t="shared" ca="1" si="370"/>
        <v>381</v>
      </c>
      <c r="D398" s="37">
        <f t="shared" ca="1" si="431"/>
        <v>0.06</v>
      </c>
      <c r="E398" s="38">
        <f t="shared" ca="1" si="418"/>
        <v>85715</v>
      </c>
      <c r="F398" s="39">
        <f t="shared" ca="1" si="367"/>
        <v>85715</v>
      </c>
      <c r="G398" s="40">
        <f t="shared" ca="1" si="419"/>
        <v>14287</v>
      </c>
      <c r="H398" s="40">
        <f t="shared" ca="1" si="365"/>
        <v>71428</v>
      </c>
      <c r="I398" s="41">
        <f t="shared" ca="1" si="420"/>
        <v>2785932</v>
      </c>
      <c r="J398" s="42"/>
      <c r="K398" s="43"/>
      <c r="L398" s="43"/>
      <c r="M398" s="44">
        <f t="shared" ca="1" si="438"/>
        <v>1000009</v>
      </c>
      <c r="N398" s="45">
        <f t="shared" ca="1" si="366"/>
        <v>3785941</v>
      </c>
      <c r="Q398" s="25">
        <f t="shared" ca="1" si="368"/>
        <v>14287</v>
      </c>
      <c r="R398" s="25">
        <f t="shared" ca="1" si="369"/>
        <v>71428</v>
      </c>
    </row>
    <row r="399" spans="2:18">
      <c r="B399" s="101"/>
      <c r="C399" s="36">
        <f t="shared" ca="1" si="370"/>
        <v>382</v>
      </c>
      <c r="D399" s="37">
        <f t="shared" ca="1" si="431"/>
        <v>0.06</v>
      </c>
      <c r="E399" s="38">
        <f t="shared" ca="1" si="418"/>
        <v>85358</v>
      </c>
      <c r="F399" s="39">
        <f t="shared" ca="1" si="367"/>
        <v>85358</v>
      </c>
      <c r="G399" s="40">
        <f t="shared" ca="1" si="419"/>
        <v>13930</v>
      </c>
      <c r="H399" s="40">
        <f t="shared" ca="1" si="365"/>
        <v>71428</v>
      </c>
      <c r="I399" s="41">
        <f t="shared" ca="1" si="420"/>
        <v>2714504</v>
      </c>
      <c r="J399" s="42"/>
      <c r="K399" s="43"/>
      <c r="L399" s="43"/>
      <c r="M399" s="44">
        <f t="shared" ca="1" si="438"/>
        <v>1000009</v>
      </c>
      <c r="N399" s="45">
        <f t="shared" ca="1" si="366"/>
        <v>3714513</v>
      </c>
      <c r="Q399" s="25">
        <f t="shared" ca="1" si="368"/>
        <v>13930</v>
      </c>
      <c r="R399" s="25">
        <f t="shared" ca="1" si="369"/>
        <v>71428</v>
      </c>
    </row>
    <row r="400" spans="2:18">
      <c r="B400" s="101"/>
      <c r="C400" s="36">
        <f t="shared" ca="1" si="370"/>
        <v>383</v>
      </c>
      <c r="D400" s="37">
        <f t="shared" ca="1" si="431"/>
        <v>0.06</v>
      </c>
      <c r="E400" s="38">
        <f t="shared" ca="1" si="418"/>
        <v>85001</v>
      </c>
      <c r="F400" s="39">
        <f t="shared" ca="1" si="367"/>
        <v>85001</v>
      </c>
      <c r="G400" s="40">
        <f t="shared" ca="1" si="419"/>
        <v>13573</v>
      </c>
      <c r="H400" s="40">
        <f t="shared" ca="1" si="365"/>
        <v>71428</v>
      </c>
      <c r="I400" s="41">
        <f t="shared" ca="1" si="420"/>
        <v>2643076</v>
      </c>
      <c r="J400" s="42"/>
      <c r="K400" s="43"/>
      <c r="L400" s="43"/>
      <c r="M400" s="44">
        <f t="shared" ca="1" si="438"/>
        <v>1000009</v>
      </c>
      <c r="N400" s="45">
        <f t="shared" ca="1" si="366"/>
        <v>3643085</v>
      </c>
      <c r="Q400" s="25">
        <f t="shared" ca="1" si="368"/>
        <v>13573</v>
      </c>
      <c r="R400" s="25">
        <f t="shared" ca="1" si="369"/>
        <v>71428</v>
      </c>
    </row>
    <row r="401" spans="2:18">
      <c r="B401" s="102"/>
      <c r="C401" s="49">
        <f t="shared" ca="1" si="370"/>
        <v>384</v>
      </c>
      <c r="D401" s="50">
        <f ca="1">IF(C401="","",VLOOKUP(C401/12,$H$6:$J$12,3,TRUE))</f>
        <v>0.06</v>
      </c>
      <c r="E401" s="51">
        <f t="shared" ca="1" si="418"/>
        <v>257500</v>
      </c>
      <c r="F401" s="52">
        <f t="shared" ca="1" si="367"/>
        <v>84643</v>
      </c>
      <c r="G401" s="53">
        <f t="shared" ca="1" si="419"/>
        <v>13215</v>
      </c>
      <c r="H401" s="53">
        <f t="shared" ref="H401" ca="1" si="439">IF(C401="","",IF($E$8*12=C401,I400,H400))</f>
        <v>71428</v>
      </c>
      <c r="I401" s="54">
        <f t="shared" ca="1" si="420"/>
        <v>2571648</v>
      </c>
      <c r="J401" s="52">
        <f t="shared" ref="J401" ca="1" si="440">IF(C401="","",K401+L401)</f>
        <v>172857</v>
      </c>
      <c r="K401" s="56">
        <f t="shared" ref="K401" ca="1" si="441">IF(C401="","",ROUND(M395*D401/2,0))</f>
        <v>30000</v>
      </c>
      <c r="L401" s="57">
        <f t="shared" ref="L401" ca="1" si="442">IF(C401="","",IF($E$8*2=C401/6,M400,L395))</f>
        <v>142857</v>
      </c>
      <c r="M401" s="58">
        <f t="shared" ref="M401" ca="1" si="443">IF(C401="","",M395-L401)</f>
        <v>857152</v>
      </c>
      <c r="N401" s="59">
        <f t="shared" ca="1" si="366"/>
        <v>3428800</v>
      </c>
      <c r="Q401" s="25">
        <f t="shared" ca="1" si="368"/>
        <v>43215</v>
      </c>
      <c r="R401" s="25">
        <f t="shared" ca="1" si="369"/>
        <v>214285</v>
      </c>
    </row>
    <row r="402" spans="2:18">
      <c r="B402" s="100" t="str">
        <f ca="1">IF(C402="","",C413/12&amp;"年目")</f>
        <v>33年目</v>
      </c>
      <c r="C402" s="26">
        <f t="shared" ca="1" si="370"/>
        <v>385</v>
      </c>
      <c r="D402" s="27">
        <f t="shared" ref="D402:D412" ca="1" si="444">D403</f>
        <v>0.06</v>
      </c>
      <c r="E402" s="28">
        <f t="shared" ca="1" si="418"/>
        <v>84286</v>
      </c>
      <c r="F402" s="29">
        <f t="shared" ca="1" si="367"/>
        <v>84286</v>
      </c>
      <c r="G402" s="30">
        <f t="shared" ca="1" si="419"/>
        <v>12858</v>
      </c>
      <c r="H402" s="30">
        <f t="shared" ref="H402:H436" ca="1" si="445">IF(C402="","",H401)</f>
        <v>71428</v>
      </c>
      <c r="I402" s="31">
        <f t="shared" ca="1" si="420"/>
        <v>2500220</v>
      </c>
      <c r="J402" s="32"/>
      <c r="K402" s="33"/>
      <c r="L402" s="33"/>
      <c r="M402" s="34">
        <f t="shared" ref="M402:M406" ca="1" si="446">IF(C402="","",M401)</f>
        <v>857152</v>
      </c>
      <c r="N402" s="35">
        <f t="shared" ref="N402:N437" ca="1" si="447">IF(C402="","",I402+M402)</f>
        <v>3357372</v>
      </c>
      <c r="Q402" s="25">
        <f t="shared" ca="1" si="368"/>
        <v>12858</v>
      </c>
      <c r="R402" s="25">
        <f t="shared" ca="1" si="369"/>
        <v>71428</v>
      </c>
    </row>
    <row r="403" spans="2:18">
      <c r="B403" s="101"/>
      <c r="C403" s="36">
        <f t="shared" ca="1" si="370"/>
        <v>386</v>
      </c>
      <c r="D403" s="37">
        <f t="shared" ca="1" si="444"/>
        <v>0.06</v>
      </c>
      <c r="E403" s="38">
        <f t="shared" ca="1" si="418"/>
        <v>83929</v>
      </c>
      <c r="F403" s="39">
        <f t="shared" ref="F403:F437" ca="1" si="448">IF(C403="","",G403+H403)</f>
        <v>83929</v>
      </c>
      <c r="G403" s="40">
        <f t="shared" ca="1" si="419"/>
        <v>12501</v>
      </c>
      <c r="H403" s="40">
        <f t="shared" ca="1" si="445"/>
        <v>71428</v>
      </c>
      <c r="I403" s="41">
        <f t="shared" ca="1" si="420"/>
        <v>2428792</v>
      </c>
      <c r="J403" s="42"/>
      <c r="K403" s="43"/>
      <c r="L403" s="43"/>
      <c r="M403" s="44">
        <f t="shared" ca="1" si="446"/>
        <v>857152</v>
      </c>
      <c r="N403" s="45">
        <f t="shared" ca="1" si="447"/>
        <v>3285944</v>
      </c>
      <c r="Q403" s="25">
        <f t="shared" ref="Q403:Q437" ca="1" si="449">IF(C403="","",G403+K403)</f>
        <v>12501</v>
      </c>
      <c r="R403" s="25">
        <f t="shared" ref="R403:R437" ca="1" si="450">IF(C403="","",H403+L403)</f>
        <v>71428</v>
      </c>
    </row>
    <row r="404" spans="2:18">
      <c r="B404" s="101"/>
      <c r="C404" s="36">
        <f t="shared" ref="C404:C437" ca="1" si="451">IF(C403="","",IF($E$8*12&lt;C403+1,"",C403+1))</f>
        <v>387</v>
      </c>
      <c r="D404" s="37">
        <f t="shared" ca="1" si="444"/>
        <v>0.06</v>
      </c>
      <c r="E404" s="38">
        <f t="shared" ca="1" si="418"/>
        <v>83572</v>
      </c>
      <c r="F404" s="39">
        <f t="shared" ca="1" si="448"/>
        <v>83572</v>
      </c>
      <c r="G404" s="40">
        <f t="shared" ca="1" si="419"/>
        <v>12144</v>
      </c>
      <c r="H404" s="40">
        <f t="shared" ca="1" si="445"/>
        <v>71428</v>
      </c>
      <c r="I404" s="41">
        <f t="shared" ca="1" si="420"/>
        <v>2357364</v>
      </c>
      <c r="J404" s="42"/>
      <c r="K404" s="43"/>
      <c r="L404" s="43"/>
      <c r="M404" s="44">
        <f t="shared" ca="1" si="446"/>
        <v>857152</v>
      </c>
      <c r="N404" s="45">
        <f t="shared" ca="1" si="447"/>
        <v>3214516</v>
      </c>
      <c r="Q404" s="25">
        <f t="shared" ca="1" si="449"/>
        <v>12144</v>
      </c>
      <c r="R404" s="25">
        <f t="shared" ca="1" si="450"/>
        <v>71428</v>
      </c>
    </row>
    <row r="405" spans="2:18">
      <c r="B405" s="101"/>
      <c r="C405" s="36">
        <f t="shared" ca="1" si="451"/>
        <v>388</v>
      </c>
      <c r="D405" s="37">
        <f t="shared" ca="1" si="444"/>
        <v>0.06</v>
      </c>
      <c r="E405" s="38">
        <f t="shared" ca="1" si="418"/>
        <v>83215</v>
      </c>
      <c r="F405" s="39">
        <f t="shared" ca="1" si="448"/>
        <v>83215</v>
      </c>
      <c r="G405" s="40">
        <f t="shared" ca="1" si="419"/>
        <v>11787</v>
      </c>
      <c r="H405" s="40">
        <f t="shared" ca="1" si="445"/>
        <v>71428</v>
      </c>
      <c r="I405" s="41">
        <f t="shared" ca="1" si="420"/>
        <v>2285936</v>
      </c>
      <c r="J405" s="42"/>
      <c r="K405" s="43"/>
      <c r="L405" s="43"/>
      <c r="M405" s="44">
        <f t="shared" ca="1" si="446"/>
        <v>857152</v>
      </c>
      <c r="N405" s="45">
        <f t="shared" ca="1" si="447"/>
        <v>3143088</v>
      </c>
      <c r="Q405" s="25">
        <f t="shared" ca="1" si="449"/>
        <v>11787</v>
      </c>
      <c r="R405" s="25">
        <f t="shared" ca="1" si="450"/>
        <v>71428</v>
      </c>
    </row>
    <row r="406" spans="2:18">
      <c r="B406" s="101"/>
      <c r="C406" s="36">
        <f t="shared" ca="1" si="451"/>
        <v>389</v>
      </c>
      <c r="D406" s="37">
        <f t="shared" ca="1" si="444"/>
        <v>0.06</v>
      </c>
      <c r="E406" s="38">
        <f t="shared" ca="1" si="418"/>
        <v>82858</v>
      </c>
      <c r="F406" s="39">
        <f t="shared" ca="1" si="448"/>
        <v>82858</v>
      </c>
      <c r="G406" s="40">
        <f t="shared" ca="1" si="419"/>
        <v>11430</v>
      </c>
      <c r="H406" s="40">
        <f t="shared" ca="1" si="445"/>
        <v>71428</v>
      </c>
      <c r="I406" s="41">
        <f t="shared" ca="1" si="420"/>
        <v>2214508</v>
      </c>
      <c r="J406" s="42"/>
      <c r="K406" s="43"/>
      <c r="L406" s="43"/>
      <c r="M406" s="44">
        <f t="shared" ca="1" si="446"/>
        <v>857152</v>
      </c>
      <c r="N406" s="45">
        <f t="shared" ca="1" si="447"/>
        <v>3071660</v>
      </c>
      <c r="Q406" s="25">
        <f t="shared" ca="1" si="449"/>
        <v>11430</v>
      </c>
      <c r="R406" s="25">
        <f t="shared" ca="1" si="450"/>
        <v>71428</v>
      </c>
    </row>
    <row r="407" spans="2:18">
      <c r="B407" s="101"/>
      <c r="C407" s="36">
        <f t="shared" ca="1" si="451"/>
        <v>390</v>
      </c>
      <c r="D407" s="37">
        <f t="shared" ca="1" si="444"/>
        <v>0.06</v>
      </c>
      <c r="E407" s="38">
        <f t="shared" ca="1" si="418"/>
        <v>251073</v>
      </c>
      <c r="F407" s="39">
        <f t="shared" ca="1" si="448"/>
        <v>82501</v>
      </c>
      <c r="G407" s="40">
        <f t="shared" ca="1" si="419"/>
        <v>11073</v>
      </c>
      <c r="H407" s="40">
        <f t="shared" ca="1" si="445"/>
        <v>71428</v>
      </c>
      <c r="I407" s="41">
        <f t="shared" ca="1" si="420"/>
        <v>2143080</v>
      </c>
      <c r="J407" s="46">
        <f t="shared" ref="J407" ca="1" si="452">IF(C407="","",K407+L407)</f>
        <v>168572</v>
      </c>
      <c r="K407" s="47">
        <f t="shared" ref="K407" ca="1" si="453">IF(C407="","",ROUND(M406*D407/2,0))</f>
        <v>25715</v>
      </c>
      <c r="L407" s="48">
        <f t="shared" ref="L407" ca="1" si="454">IF(C407="","",IF($E$8*2=C407/6,M406,L401))</f>
        <v>142857</v>
      </c>
      <c r="M407" s="44">
        <f t="shared" ref="M407" ca="1" si="455">IF(C407="","",M401-L407)</f>
        <v>714295</v>
      </c>
      <c r="N407" s="45">
        <f t="shared" ca="1" si="447"/>
        <v>2857375</v>
      </c>
      <c r="Q407" s="25">
        <f t="shared" ca="1" si="449"/>
        <v>36788</v>
      </c>
      <c r="R407" s="25">
        <f t="shared" ca="1" si="450"/>
        <v>214285</v>
      </c>
    </row>
    <row r="408" spans="2:18">
      <c r="B408" s="101"/>
      <c r="C408" s="36">
        <f t="shared" ca="1" si="451"/>
        <v>391</v>
      </c>
      <c r="D408" s="37">
        <f t="shared" ca="1" si="444"/>
        <v>0.06</v>
      </c>
      <c r="E408" s="38">
        <f t="shared" ca="1" si="418"/>
        <v>82143</v>
      </c>
      <c r="F408" s="39">
        <f t="shared" ca="1" si="448"/>
        <v>82143</v>
      </c>
      <c r="G408" s="40">
        <f t="shared" ca="1" si="419"/>
        <v>10715</v>
      </c>
      <c r="H408" s="40">
        <f t="shared" ca="1" si="445"/>
        <v>71428</v>
      </c>
      <c r="I408" s="41">
        <f t="shared" ca="1" si="420"/>
        <v>2071652</v>
      </c>
      <c r="J408" s="42"/>
      <c r="K408" s="43"/>
      <c r="L408" s="43"/>
      <c r="M408" s="44">
        <f t="shared" ref="M408:M412" ca="1" si="456">IF(C408="","",M407)</f>
        <v>714295</v>
      </c>
      <c r="N408" s="45">
        <f t="shared" ca="1" si="447"/>
        <v>2785947</v>
      </c>
      <c r="Q408" s="25">
        <f t="shared" ca="1" si="449"/>
        <v>10715</v>
      </c>
      <c r="R408" s="25">
        <f t="shared" ca="1" si="450"/>
        <v>71428</v>
      </c>
    </row>
    <row r="409" spans="2:18">
      <c r="B409" s="101"/>
      <c r="C409" s="36">
        <f t="shared" ca="1" si="451"/>
        <v>392</v>
      </c>
      <c r="D409" s="37">
        <f t="shared" ca="1" si="444"/>
        <v>0.06</v>
      </c>
      <c r="E409" s="38">
        <f t="shared" ca="1" si="418"/>
        <v>81786</v>
      </c>
      <c r="F409" s="39">
        <f t="shared" ca="1" si="448"/>
        <v>81786</v>
      </c>
      <c r="G409" s="40">
        <f t="shared" ca="1" si="419"/>
        <v>10358</v>
      </c>
      <c r="H409" s="40">
        <f t="shared" ca="1" si="445"/>
        <v>71428</v>
      </c>
      <c r="I409" s="41">
        <f t="shared" ca="1" si="420"/>
        <v>2000224</v>
      </c>
      <c r="J409" s="42"/>
      <c r="K409" s="43"/>
      <c r="L409" s="43"/>
      <c r="M409" s="44">
        <f t="shared" ca="1" si="456"/>
        <v>714295</v>
      </c>
      <c r="N409" s="45">
        <f t="shared" ca="1" si="447"/>
        <v>2714519</v>
      </c>
      <c r="Q409" s="25">
        <f t="shared" ca="1" si="449"/>
        <v>10358</v>
      </c>
      <c r="R409" s="25">
        <f t="shared" ca="1" si="450"/>
        <v>71428</v>
      </c>
    </row>
    <row r="410" spans="2:18">
      <c r="B410" s="101"/>
      <c r="C410" s="36">
        <f t="shared" ca="1" si="451"/>
        <v>393</v>
      </c>
      <c r="D410" s="37">
        <f t="shared" ca="1" si="444"/>
        <v>0.06</v>
      </c>
      <c r="E410" s="38">
        <f t="shared" ca="1" si="418"/>
        <v>81429</v>
      </c>
      <c r="F410" s="39">
        <f t="shared" ca="1" si="448"/>
        <v>81429</v>
      </c>
      <c r="G410" s="40">
        <f t="shared" ca="1" si="419"/>
        <v>10001</v>
      </c>
      <c r="H410" s="40">
        <f t="shared" ca="1" si="445"/>
        <v>71428</v>
      </c>
      <c r="I410" s="41">
        <f t="shared" ca="1" si="420"/>
        <v>1928796</v>
      </c>
      <c r="J410" s="42"/>
      <c r="K410" s="43"/>
      <c r="L410" s="43"/>
      <c r="M410" s="44">
        <f t="shared" ca="1" si="456"/>
        <v>714295</v>
      </c>
      <c r="N410" s="45">
        <f t="shared" ca="1" si="447"/>
        <v>2643091</v>
      </c>
      <c r="Q410" s="25">
        <f t="shared" ca="1" si="449"/>
        <v>10001</v>
      </c>
      <c r="R410" s="25">
        <f t="shared" ca="1" si="450"/>
        <v>71428</v>
      </c>
    </row>
    <row r="411" spans="2:18">
      <c r="B411" s="101"/>
      <c r="C411" s="36">
        <f t="shared" ca="1" si="451"/>
        <v>394</v>
      </c>
      <c r="D411" s="37">
        <f t="shared" ca="1" si="444"/>
        <v>0.06</v>
      </c>
      <c r="E411" s="38">
        <f t="shared" ca="1" si="418"/>
        <v>81072</v>
      </c>
      <c r="F411" s="39">
        <f t="shared" ca="1" si="448"/>
        <v>81072</v>
      </c>
      <c r="G411" s="40">
        <f t="shared" ca="1" si="419"/>
        <v>9644</v>
      </c>
      <c r="H411" s="40">
        <f t="shared" ca="1" si="445"/>
        <v>71428</v>
      </c>
      <c r="I411" s="41">
        <f t="shared" ca="1" si="420"/>
        <v>1857368</v>
      </c>
      <c r="J411" s="42"/>
      <c r="K411" s="43"/>
      <c r="L411" s="43"/>
      <c r="M411" s="44">
        <f t="shared" ca="1" si="456"/>
        <v>714295</v>
      </c>
      <c r="N411" s="45">
        <f t="shared" ca="1" si="447"/>
        <v>2571663</v>
      </c>
      <c r="Q411" s="25">
        <f t="shared" ca="1" si="449"/>
        <v>9644</v>
      </c>
      <c r="R411" s="25">
        <f t="shared" ca="1" si="450"/>
        <v>71428</v>
      </c>
    </row>
    <row r="412" spans="2:18">
      <c r="B412" s="101"/>
      <c r="C412" s="36">
        <f t="shared" ca="1" si="451"/>
        <v>395</v>
      </c>
      <c r="D412" s="37">
        <f t="shared" ca="1" si="444"/>
        <v>0.06</v>
      </c>
      <c r="E412" s="38">
        <f t="shared" ca="1" si="418"/>
        <v>80715</v>
      </c>
      <c r="F412" s="39">
        <f t="shared" ca="1" si="448"/>
        <v>80715</v>
      </c>
      <c r="G412" s="40">
        <f t="shared" ca="1" si="419"/>
        <v>9287</v>
      </c>
      <c r="H412" s="40">
        <f t="shared" ca="1" si="445"/>
        <v>71428</v>
      </c>
      <c r="I412" s="41">
        <f t="shared" ca="1" si="420"/>
        <v>1785940</v>
      </c>
      <c r="J412" s="42"/>
      <c r="K412" s="43"/>
      <c r="L412" s="43"/>
      <c r="M412" s="44">
        <f t="shared" ca="1" si="456"/>
        <v>714295</v>
      </c>
      <c r="N412" s="45">
        <f t="shared" ca="1" si="447"/>
        <v>2500235</v>
      </c>
      <c r="Q412" s="25">
        <f t="shared" ca="1" si="449"/>
        <v>9287</v>
      </c>
      <c r="R412" s="25">
        <f t="shared" ca="1" si="450"/>
        <v>71428</v>
      </c>
    </row>
    <row r="413" spans="2:18">
      <c r="B413" s="102"/>
      <c r="C413" s="49">
        <f t="shared" ca="1" si="451"/>
        <v>396</v>
      </c>
      <c r="D413" s="50">
        <f ca="1">IF(C413="","",VLOOKUP(C413/12,$H$6:$J$12,3,TRUE))</f>
        <v>0.06</v>
      </c>
      <c r="E413" s="51">
        <f t="shared" ca="1" si="418"/>
        <v>244644</v>
      </c>
      <c r="F413" s="52">
        <f t="shared" ca="1" si="448"/>
        <v>80358</v>
      </c>
      <c r="G413" s="53">
        <f t="shared" ca="1" si="419"/>
        <v>8930</v>
      </c>
      <c r="H413" s="53">
        <f t="shared" ref="H413" ca="1" si="457">IF(C413="","",IF($E$8*12=C413,I412,H412))</f>
        <v>71428</v>
      </c>
      <c r="I413" s="54">
        <f t="shared" ca="1" si="420"/>
        <v>1714512</v>
      </c>
      <c r="J413" s="52">
        <f t="shared" ref="J413" ca="1" si="458">IF(C413="","",K413+L413)</f>
        <v>164286</v>
      </c>
      <c r="K413" s="56">
        <f t="shared" ref="K413" ca="1" si="459">IF(C413="","",ROUND(M407*D413/2,0))</f>
        <v>21429</v>
      </c>
      <c r="L413" s="57">
        <f t="shared" ref="L413" ca="1" si="460">IF(C413="","",IF($E$8*2=C413/6,M412,L407))</f>
        <v>142857</v>
      </c>
      <c r="M413" s="58">
        <f t="shared" ref="M413" ca="1" si="461">IF(C413="","",M407-L413)</f>
        <v>571438</v>
      </c>
      <c r="N413" s="59">
        <f t="shared" ca="1" si="447"/>
        <v>2285950</v>
      </c>
      <c r="Q413" s="25">
        <f t="shared" ca="1" si="449"/>
        <v>30359</v>
      </c>
      <c r="R413" s="25">
        <f t="shared" ca="1" si="450"/>
        <v>214285</v>
      </c>
    </row>
    <row r="414" spans="2:18">
      <c r="B414" s="100" t="str">
        <f ca="1">IF(C414="","",C425/12&amp;"年目")</f>
        <v>34年目</v>
      </c>
      <c r="C414" s="26">
        <f t="shared" ca="1" si="451"/>
        <v>397</v>
      </c>
      <c r="D414" s="27">
        <f t="shared" ref="D414:D424" ca="1" si="462">D415</f>
        <v>0.06</v>
      </c>
      <c r="E414" s="28">
        <f t="shared" ca="1" si="418"/>
        <v>80001</v>
      </c>
      <c r="F414" s="29">
        <f t="shared" ca="1" si="448"/>
        <v>80001</v>
      </c>
      <c r="G414" s="30">
        <f t="shared" ca="1" si="419"/>
        <v>8573</v>
      </c>
      <c r="H414" s="30">
        <f t="shared" ref="H414:H415" ca="1" si="463">IF(C414="","",H413)</f>
        <v>71428</v>
      </c>
      <c r="I414" s="31">
        <f t="shared" ca="1" si="420"/>
        <v>1643084</v>
      </c>
      <c r="J414" s="32"/>
      <c r="K414" s="33"/>
      <c r="L414" s="33"/>
      <c r="M414" s="34">
        <f t="shared" ref="M414:M418" ca="1" si="464">IF(C414="","",M413)</f>
        <v>571438</v>
      </c>
      <c r="N414" s="35">
        <f t="shared" ca="1" si="447"/>
        <v>2214522</v>
      </c>
      <c r="Q414" s="25">
        <f t="shared" ca="1" si="449"/>
        <v>8573</v>
      </c>
      <c r="R414" s="25">
        <f t="shared" ca="1" si="450"/>
        <v>71428</v>
      </c>
    </row>
    <row r="415" spans="2:18">
      <c r="B415" s="101"/>
      <c r="C415" s="36">
        <f t="shared" ca="1" si="451"/>
        <v>398</v>
      </c>
      <c r="D415" s="37">
        <f t="shared" ca="1" si="462"/>
        <v>0.06</v>
      </c>
      <c r="E415" s="38">
        <f t="shared" ca="1" si="418"/>
        <v>79643</v>
      </c>
      <c r="F415" s="39">
        <f t="shared" ca="1" si="448"/>
        <v>79643</v>
      </c>
      <c r="G415" s="40">
        <f t="shared" ca="1" si="419"/>
        <v>8215</v>
      </c>
      <c r="H415" s="40">
        <f t="shared" ca="1" si="463"/>
        <v>71428</v>
      </c>
      <c r="I415" s="41">
        <f t="shared" ca="1" si="420"/>
        <v>1571656</v>
      </c>
      <c r="J415" s="42"/>
      <c r="K415" s="43"/>
      <c r="L415" s="43"/>
      <c r="M415" s="44">
        <f t="shared" ca="1" si="464"/>
        <v>571438</v>
      </c>
      <c r="N415" s="45">
        <f t="shared" ca="1" si="447"/>
        <v>2143094</v>
      </c>
      <c r="Q415" s="25">
        <f t="shared" ca="1" si="449"/>
        <v>8215</v>
      </c>
      <c r="R415" s="25">
        <f t="shared" ca="1" si="450"/>
        <v>71428</v>
      </c>
    </row>
    <row r="416" spans="2:18">
      <c r="B416" s="101"/>
      <c r="C416" s="36">
        <f t="shared" ca="1" si="451"/>
        <v>399</v>
      </c>
      <c r="D416" s="37">
        <f t="shared" ca="1" si="462"/>
        <v>0.06</v>
      </c>
      <c r="E416" s="38">
        <f t="shared" ca="1" si="418"/>
        <v>79286</v>
      </c>
      <c r="F416" s="39">
        <f t="shared" ca="1" si="448"/>
        <v>79286</v>
      </c>
      <c r="G416" s="40">
        <f t="shared" ca="1" si="419"/>
        <v>7858</v>
      </c>
      <c r="H416" s="40">
        <f t="shared" ca="1" si="445"/>
        <v>71428</v>
      </c>
      <c r="I416" s="41">
        <f t="shared" ca="1" si="420"/>
        <v>1500228</v>
      </c>
      <c r="J416" s="42"/>
      <c r="K416" s="43"/>
      <c r="L416" s="43"/>
      <c r="M416" s="44">
        <f t="shared" ca="1" si="464"/>
        <v>571438</v>
      </c>
      <c r="N416" s="45">
        <f t="shared" ca="1" si="447"/>
        <v>2071666</v>
      </c>
      <c r="Q416" s="25">
        <f t="shared" ca="1" si="449"/>
        <v>7858</v>
      </c>
      <c r="R416" s="25">
        <f t="shared" ca="1" si="450"/>
        <v>71428</v>
      </c>
    </row>
    <row r="417" spans="2:18">
      <c r="B417" s="101"/>
      <c r="C417" s="36">
        <f t="shared" ca="1" si="451"/>
        <v>400</v>
      </c>
      <c r="D417" s="37">
        <f t="shared" ca="1" si="462"/>
        <v>0.06</v>
      </c>
      <c r="E417" s="38">
        <f t="shared" ca="1" si="418"/>
        <v>78929</v>
      </c>
      <c r="F417" s="39">
        <f t="shared" ca="1" si="448"/>
        <v>78929</v>
      </c>
      <c r="G417" s="40">
        <f t="shared" ca="1" si="419"/>
        <v>7501</v>
      </c>
      <c r="H417" s="40">
        <f t="shared" ca="1" si="445"/>
        <v>71428</v>
      </c>
      <c r="I417" s="41">
        <f t="shared" ca="1" si="420"/>
        <v>1428800</v>
      </c>
      <c r="J417" s="42"/>
      <c r="K417" s="43"/>
      <c r="L417" s="43"/>
      <c r="M417" s="44">
        <f t="shared" ca="1" si="464"/>
        <v>571438</v>
      </c>
      <c r="N417" s="45">
        <f t="shared" ca="1" si="447"/>
        <v>2000238</v>
      </c>
      <c r="Q417" s="25">
        <f t="shared" ca="1" si="449"/>
        <v>7501</v>
      </c>
      <c r="R417" s="25">
        <f t="shared" ca="1" si="450"/>
        <v>71428</v>
      </c>
    </row>
    <row r="418" spans="2:18">
      <c r="B418" s="101"/>
      <c r="C418" s="36">
        <f t="shared" ca="1" si="451"/>
        <v>401</v>
      </c>
      <c r="D418" s="37">
        <f t="shared" ca="1" si="462"/>
        <v>0.06</v>
      </c>
      <c r="E418" s="38">
        <f t="shared" ca="1" si="418"/>
        <v>78572</v>
      </c>
      <c r="F418" s="39">
        <f t="shared" ca="1" si="448"/>
        <v>78572</v>
      </c>
      <c r="G418" s="40">
        <f t="shared" ca="1" si="419"/>
        <v>7144</v>
      </c>
      <c r="H418" s="40">
        <f t="shared" ca="1" si="445"/>
        <v>71428</v>
      </c>
      <c r="I418" s="41">
        <f t="shared" ca="1" si="420"/>
        <v>1357372</v>
      </c>
      <c r="J418" s="42"/>
      <c r="K418" s="43"/>
      <c r="L418" s="43"/>
      <c r="M418" s="44">
        <f t="shared" ca="1" si="464"/>
        <v>571438</v>
      </c>
      <c r="N418" s="45">
        <f t="shared" ca="1" si="447"/>
        <v>1928810</v>
      </c>
      <c r="Q418" s="25">
        <f t="shared" ca="1" si="449"/>
        <v>7144</v>
      </c>
      <c r="R418" s="25">
        <f t="shared" ca="1" si="450"/>
        <v>71428</v>
      </c>
    </row>
    <row r="419" spans="2:18">
      <c r="B419" s="101"/>
      <c r="C419" s="36">
        <f t="shared" ca="1" si="451"/>
        <v>402</v>
      </c>
      <c r="D419" s="37">
        <f t="shared" ca="1" si="462"/>
        <v>0.06</v>
      </c>
      <c r="E419" s="38">
        <f t="shared" ca="1" si="418"/>
        <v>238215</v>
      </c>
      <c r="F419" s="39">
        <f t="shared" ca="1" si="448"/>
        <v>78215</v>
      </c>
      <c r="G419" s="40">
        <f t="shared" ca="1" si="419"/>
        <v>6787</v>
      </c>
      <c r="H419" s="40">
        <f t="shared" ca="1" si="445"/>
        <v>71428</v>
      </c>
      <c r="I419" s="41">
        <f t="shared" ca="1" si="420"/>
        <v>1285944</v>
      </c>
      <c r="J419" s="46">
        <f t="shared" ref="J419" ca="1" si="465">IF(C419="","",K419+L419)</f>
        <v>160000</v>
      </c>
      <c r="K419" s="47">
        <f t="shared" ref="K419" ca="1" si="466">IF(C419="","",ROUND(M418*D419/2,0))</f>
        <v>17143</v>
      </c>
      <c r="L419" s="48">
        <f t="shared" ref="L419" ca="1" si="467">IF(C419="","",IF($E$8*2=C419/6,M418,L413))</f>
        <v>142857</v>
      </c>
      <c r="M419" s="44">
        <f t="shared" ref="M419" ca="1" si="468">IF(C419="","",M413-L419)</f>
        <v>428581</v>
      </c>
      <c r="N419" s="45">
        <f t="shared" ca="1" si="447"/>
        <v>1714525</v>
      </c>
      <c r="Q419" s="25">
        <f t="shared" ca="1" si="449"/>
        <v>23930</v>
      </c>
      <c r="R419" s="25">
        <f t="shared" ca="1" si="450"/>
        <v>214285</v>
      </c>
    </row>
    <row r="420" spans="2:18">
      <c r="B420" s="101"/>
      <c r="C420" s="36">
        <f t="shared" ca="1" si="451"/>
        <v>403</v>
      </c>
      <c r="D420" s="37">
        <f t="shared" ca="1" si="462"/>
        <v>0.06</v>
      </c>
      <c r="E420" s="38">
        <f t="shared" ca="1" si="418"/>
        <v>77858</v>
      </c>
      <c r="F420" s="39">
        <f t="shared" ca="1" si="448"/>
        <v>77858</v>
      </c>
      <c r="G420" s="40">
        <f t="shared" ca="1" si="419"/>
        <v>6430</v>
      </c>
      <c r="H420" s="40">
        <f t="shared" ca="1" si="445"/>
        <v>71428</v>
      </c>
      <c r="I420" s="41">
        <f t="shared" ca="1" si="420"/>
        <v>1214516</v>
      </c>
      <c r="J420" s="42"/>
      <c r="K420" s="43"/>
      <c r="L420" s="43"/>
      <c r="M420" s="44">
        <f t="shared" ref="M420:M424" ca="1" si="469">IF(C420="","",M419)</f>
        <v>428581</v>
      </c>
      <c r="N420" s="45">
        <f t="shared" ca="1" si="447"/>
        <v>1643097</v>
      </c>
      <c r="Q420" s="25">
        <f t="shared" ca="1" si="449"/>
        <v>6430</v>
      </c>
      <c r="R420" s="25">
        <f t="shared" ca="1" si="450"/>
        <v>71428</v>
      </c>
    </row>
    <row r="421" spans="2:18">
      <c r="B421" s="101"/>
      <c r="C421" s="36">
        <f t="shared" ca="1" si="451"/>
        <v>404</v>
      </c>
      <c r="D421" s="37">
        <f t="shared" ca="1" si="462"/>
        <v>0.06</v>
      </c>
      <c r="E421" s="38">
        <f t="shared" ca="1" si="418"/>
        <v>77501</v>
      </c>
      <c r="F421" s="39">
        <f t="shared" ca="1" si="448"/>
        <v>77501</v>
      </c>
      <c r="G421" s="40">
        <f t="shared" ca="1" si="419"/>
        <v>6073</v>
      </c>
      <c r="H421" s="40">
        <f t="shared" ca="1" si="445"/>
        <v>71428</v>
      </c>
      <c r="I421" s="41">
        <f t="shared" ca="1" si="420"/>
        <v>1143088</v>
      </c>
      <c r="J421" s="42"/>
      <c r="K421" s="43"/>
      <c r="L421" s="43"/>
      <c r="M421" s="44">
        <f t="shared" ca="1" si="469"/>
        <v>428581</v>
      </c>
      <c r="N421" s="45">
        <f t="shared" ca="1" si="447"/>
        <v>1571669</v>
      </c>
      <c r="Q421" s="25">
        <f t="shared" ca="1" si="449"/>
        <v>6073</v>
      </c>
      <c r="R421" s="25">
        <f t="shared" ca="1" si="450"/>
        <v>71428</v>
      </c>
    </row>
    <row r="422" spans="2:18">
      <c r="B422" s="101"/>
      <c r="C422" s="36">
        <f t="shared" ca="1" si="451"/>
        <v>405</v>
      </c>
      <c r="D422" s="37">
        <f t="shared" ca="1" si="462"/>
        <v>0.06</v>
      </c>
      <c r="E422" s="38">
        <f t="shared" ca="1" si="418"/>
        <v>77143</v>
      </c>
      <c r="F422" s="39">
        <f t="shared" ca="1" si="448"/>
        <v>77143</v>
      </c>
      <c r="G422" s="40">
        <f t="shared" ca="1" si="419"/>
        <v>5715</v>
      </c>
      <c r="H422" s="40">
        <f t="shared" ca="1" si="445"/>
        <v>71428</v>
      </c>
      <c r="I422" s="41">
        <f t="shared" ca="1" si="420"/>
        <v>1071660</v>
      </c>
      <c r="J422" s="42"/>
      <c r="K422" s="43"/>
      <c r="L422" s="43"/>
      <c r="M422" s="44">
        <f t="shared" ca="1" si="469"/>
        <v>428581</v>
      </c>
      <c r="N422" s="45">
        <f t="shared" ca="1" si="447"/>
        <v>1500241</v>
      </c>
      <c r="Q422" s="25">
        <f t="shared" ca="1" si="449"/>
        <v>5715</v>
      </c>
      <c r="R422" s="25">
        <f t="shared" ca="1" si="450"/>
        <v>71428</v>
      </c>
    </row>
    <row r="423" spans="2:18">
      <c r="B423" s="101"/>
      <c r="C423" s="36">
        <f t="shared" ca="1" si="451"/>
        <v>406</v>
      </c>
      <c r="D423" s="37">
        <f t="shared" ca="1" si="462"/>
        <v>0.06</v>
      </c>
      <c r="E423" s="38">
        <f t="shared" ca="1" si="418"/>
        <v>76786</v>
      </c>
      <c r="F423" s="39">
        <f t="shared" ca="1" si="448"/>
        <v>76786</v>
      </c>
      <c r="G423" s="40">
        <f t="shared" ca="1" si="419"/>
        <v>5358</v>
      </c>
      <c r="H423" s="40">
        <f t="shared" ca="1" si="445"/>
        <v>71428</v>
      </c>
      <c r="I423" s="41">
        <f t="shared" ca="1" si="420"/>
        <v>1000232</v>
      </c>
      <c r="J423" s="42"/>
      <c r="K423" s="43"/>
      <c r="L423" s="43"/>
      <c r="M423" s="44">
        <f t="shared" ca="1" si="469"/>
        <v>428581</v>
      </c>
      <c r="N423" s="45">
        <f t="shared" ca="1" si="447"/>
        <v>1428813</v>
      </c>
      <c r="Q423" s="25">
        <f t="shared" ca="1" si="449"/>
        <v>5358</v>
      </c>
      <c r="R423" s="25">
        <f t="shared" ca="1" si="450"/>
        <v>71428</v>
      </c>
    </row>
    <row r="424" spans="2:18">
      <c r="B424" s="101"/>
      <c r="C424" s="36">
        <f t="shared" ca="1" si="451"/>
        <v>407</v>
      </c>
      <c r="D424" s="37">
        <f t="shared" ca="1" si="462"/>
        <v>0.06</v>
      </c>
      <c r="E424" s="38">
        <f t="shared" ca="1" si="418"/>
        <v>76429</v>
      </c>
      <c r="F424" s="39">
        <f t="shared" ca="1" si="448"/>
        <v>76429</v>
      </c>
      <c r="G424" s="40">
        <f t="shared" ca="1" si="419"/>
        <v>5001</v>
      </c>
      <c r="H424" s="40">
        <f t="shared" ca="1" si="445"/>
        <v>71428</v>
      </c>
      <c r="I424" s="41">
        <f t="shared" ca="1" si="420"/>
        <v>928804</v>
      </c>
      <c r="J424" s="42"/>
      <c r="K424" s="43"/>
      <c r="L424" s="43"/>
      <c r="M424" s="44">
        <f t="shared" ca="1" si="469"/>
        <v>428581</v>
      </c>
      <c r="N424" s="45">
        <f t="shared" ca="1" si="447"/>
        <v>1357385</v>
      </c>
      <c r="Q424" s="25">
        <f t="shared" ca="1" si="449"/>
        <v>5001</v>
      </c>
      <c r="R424" s="25">
        <f t="shared" ca="1" si="450"/>
        <v>71428</v>
      </c>
    </row>
    <row r="425" spans="2:18">
      <c r="B425" s="102"/>
      <c r="C425" s="49">
        <f t="shared" ca="1" si="451"/>
        <v>408</v>
      </c>
      <c r="D425" s="50">
        <f ca="1">IF(C425="","",VLOOKUP(C425/12,$H$6:$J$12,3,TRUE))</f>
        <v>0.06</v>
      </c>
      <c r="E425" s="51">
        <f t="shared" ca="1" si="418"/>
        <v>231786</v>
      </c>
      <c r="F425" s="52">
        <f t="shared" ca="1" si="448"/>
        <v>76072</v>
      </c>
      <c r="G425" s="53">
        <f t="shared" ca="1" si="419"/>
        <v>4644</v>
      </c>
      <c r="H425" s="53">
        <f t="shared" ref="H425" ca="1" si="470">IF(C425="","",IF($E$8*12=C425,I424,H424))</f>
        <v>71428</v>
      </c>
      <c r="I425" s="54">
        <f t="shared" ca="1" si="420"/>
        <v>857376</v>
      </c>
      <c r="J425" s="52">
        <f t="shared" ref="J425" ca="1" si="471">IF(C425="","",K425+L425)</f>
        <v>155714</v>
      </c>
      <c r="K425" s="56">
        <f t="shared" ref="K425" ca="1" si="472">IF(C425="","",ROUND(M419*D425/2,0))</f>
        <v>12857</v>
      </c>
      <c r="L425" s="57">
        <f t="shared" ref="L425" ca="1" si="473">IF(C425="","",IF($E$8*2=C425/6,M424,L419))</f>
        <v>142857</v>
      </c>
      <c r="M425" s="58">
        <f t="shared" ref="M425" ca="1" si="474">IF(C425="","",M419-L425)</f>
        <v>285724</v>
      </c>
      <c r="N425" s="59">
        <f t="shared" ca="1" si="447"/>
        <v>1143100</v>
      </c>
      <c r="Q425" s="25">
        <f t="shared" ca="1" si="449"/>
        <v>17501</v>
      </c>
      <c r="R425" s="25">
        <f t="shared" ca="1" si="450"/>
        <v>214285</v>
      </c>
    </row>
    <row r="426" spans="2:18">
      <c r="B426" s="100" t="str">
        <f ca="1">IF(C426="","",C437/12&amp;"年目")</f>
        <v>35年目</v>
      </c>
      <c r="C426" s="26">
        <f t="shared" ca="1" si="451"/>
        <v>409</v>
      </c>
      <c r="D426" s="27">
        <f t="shared" ref="D426:D436" ca="1" si="475">D427</f>
        <v>0.06</v>
      </c>
      <c r="E426" s="28">
        <f t="shared" ca="1" si="418"/>
        <v>75715</v>
      </c>
      <c r="F426" s="29">
        <f t="shared" ca="1" si="448"/>
        <v>75715</v>
      </c>
      <c r="G426" s="30">
        <f t="shared" ca="1" si="419"/>
        <v>4287</v>
      </c>
      <c r="H426" s="30">
        <f t="shared" ref="H426:H427" ca="1" si="476">IF(C426="","",H425)</f>
        <v>71428</v>
      </c>
      <c r="I426" s="31">
        <f t="shared" ca="1" si="420"/>
        <v>785948</v>
      </c>
      <c r="J426" s="32"/>
      <c r="K426" s="33"/>
      <c r="L426" s="33"/>
      <c r="M426" s="34">
        <f t="shared" ref="M426:M430" ca="1" si="477">IF(C426="","",M425)</f>
        <v>285724</v>
      </c>
      <c r="N426" s="35">
        <f t="shared" ca="1" si="447"/>
        <v>1071672</v>
      </c>
      <c r="Q426" s="25">
        <f t="shared" ca="1" si="449"/>
        <v>4287</v>
      </c>
      <c r="R426" s="25">
        <f t="shared" ca="1" si="450"/>
        <v>71428</v>
      </c>
    </row>
    <row r="427" spans="2:18">
      <c r="B427" s="101"/>
      <c r="C427" s="36">
        <f t="shared" ca="1" si="451"/>
        <v>410</v>
      </c>
      <c r="D427" s="37">
        <f t="shared" ca="1" si="475"/>
        <v>0.06</v>
      </c>
      <c r="E427" s="38">
        <f t="shared" ca="1" si="418"/>
        <v>75358</v>
      </c>
      <c r="F427" s="39">
        <f t="shared" ca="1" si="448"/>
        <v>75358</v>
      </c>
      <c r="G427" s="40">
        <f t="shared" ca="1" si="419"/>
        <v>3930</v>
      </c>
      <c r="H427" s="40">
        <f t="shared" ca="1" si="476"/>
        <v>71428</v>
      </c>
      <c r="I427" s="41">
        <f t="shared" ca="1" si="420"/>
        <v>714520</v>
      </c>
      <c r="J427" s="42"/>
      <c r="K427" s="43"/>
      <c r="L427" s="43"/>
      <c r="M427" s="44">
        <f t="shared" ca="1" si="477"/>
        <v>285724</v>
      </c>
      <c r="N427" s="45">
        <f t="shared" ca="1" si="447"/>
        <v>1000244</v>
      </c>
      <c r="Q427" s="25">
        <f t="shared" ca="1" si="449"/>
        <v>3930</v>
      </c>
      <c r="R427" s="25">
        <f t="shared" ca="1" si="450"/>
        <v>71428</v>
      </c>
    </row>
    <row r="428" spans="2:18">
      <c r="B428" s="101"/>
      <c r="C428" s="36">
        <f t="shared" ca="1" si="451"/>
        <v>411</v>
      </c>
      <c r="D428" s="37">
        <f t="shared" ca="1" si="475"/>
        <v>0.06</v>
      </c>
      <c r="E428" s="38">
        <f t="shared" ca="1" si="418"/>
        <v>75001</v>
      </c>
      <c r="F428" s="39">
        <f t="shared" ca="1" si="448"/>
        <v>75001</v>
      </c>
      <c r="G428" s="40">
        <f t="shared" ca="1" si="419"/>
        <v>3573</v>
      </c>
      <c r="H428" s="40">
        <f t="shared" ca="1" si="445"/>
        <v>71428</v>
      </c>
      <c r="I428" s="41">
        <f t="shared" ca="1" si="420"/>
        <v>643092</v>
      </c>
      <c r="J428" s="42"/>
      <c r="K428" s="43"/>
      <c r="L428" s="43"/>
      <c r="M428" s="44">
        <f t="shared" ca="1" si="477"/>
        <v>285724</v>
      </c>
      <c r="N428" s="45">
        <f t="shared" ca="1" si="447"/>
        <v>928816</v>
      </c>
      <c r="Q428" s="25">
        <f t="shared" ca="1" si="449"/>
        <v>3573</v>
      </c>
      <c r="R428" s="25">
        <f t="shared" ca="1" si="450"/>
        <v>71428</v>
      </c>
    </row>
    <row r="429" spans="2:18">
      <c r="B429" s="101"/>
      <c r="C429" s="36">
        <f t="shared" ca="1" si="451"/>
        <v>412</v>
      </c>
      <c r="D429" s="37">
        <f t="shared" ca="1" si="475"/>
        <v>0.06</v>
      </c>
      <c r="E429" s="38">
        <f t="shared" ca="1" si="418"/>
        <v>74643</v>
      </c>
      <c r="F429" s="39">
        <f t="shared" ca="1" si="448"/>
        <v>74643</v>
      </c>
      <c r="G429" s="40">
        <f t="shared" ca="1" si="419"/>
        <v>3215</v>
      </c>
      <c r="H429" s="40">
        <f t="shared" ca="1" si="445"/>
        <v>71428</v>
      </c>
      <c r="I429" s="41">
        <f t="shared" ca="1" si="420"/>
        <v>571664</v>
      </c>
      <c r="J429" s="42"/>
      <c r="K429" s="43"/>
      <c r="L429" s="43"/>
      <c r="M429" s="44">
        <f t="shared" ca="1" si="477"/>
        <v>285724</v>
      </c>
      <c r="N429" s="45">
        <f t="shared" ca="1" si="447"/>
        <v>857388</v>
      </c>
      <c r="Q429" s="25">
        <f t="shared" ca="1" si="449"/>
        <v>3215</v>
      </c>
      <c r="R429" s="25">
        <f t="shared" ca="1" si="450"/>
        <v>71428</v>
      </c>
    </row>
    <row r="430" spans="2:18">
      <c r="B430" s="101"/>
      <c r="C430" s="36">
        <f t="shared" ca="1" si="451"/>
        <v>413</v>
      </c>
      <c r="D430" s="37">
        <f t="shared" ca="1" si="475"/>
        <v>0.06</v>
      </c>
      <c r="E430" s="38">
        <f t="shared" ca="1" si="418"/>
        <v>74286</v>
      </c>
      <c r="F430" s="39">
        <f t="shared" ca="1" si="448"/>
        <v>74286</v>
      </c>
      <c r="G430" s="40">
        <f t="shared" ca="1" si="419"/>
        <v>2858</v>
      </c>
      <c r="H430" s="40">
        <f t="shared" ca="1" si="445"/>
        <v>71428</v>
      </c>
      <c r="I430" s="41">
        <f t="shared" ca="1" si="420"/>
        <v>500236</v>
      </c>
      <c r="J430" s="42"/>
      <c r="K430" s="43"/>
      <c r="L430" s="43"/>
      <c r="M430" s="44">
        <f t="shared" ca="1" si="477"/>
        <v>285724</v>
      </c>
      <c r="N430" s="45">
        <f t="shared" ca="1" si="447"/>
        <v>785960</v>
      </c>
      <c r="Q430" s="25">
        <f t="shared" ca="1" si="449"/>
        <v>2858</v>
      </c>
      <c r="R430" s="25">
        <f t="shared" ca="1" si="450"/>
        <v>71428</v>
      </c>
    </row>
    <row r="431" spans="2:18">
      <c r="B431" s="101"/>
      <c r="C431" s="36">
        <f t="shared" ca="1" si="451"/>
        <v>414</v>
      </c>
      <c r="D431" s="37">
        <f t="shared" ca="1" si="475"/>
        <v>0.06</v>
      </c>
      <c r="E431" s="38">
        <f t="shared" ca="1" si="418"/>
        <v>225358</v>
      </c>
      <c r="F431" s="39">
        <f t="shared" ca="1" si="448"/>
        <v>73929</v>
      </c>
      <c r="G431" s="40">
        <f t="shared" ca="1" si="419"/>
        <v>2501</v>
      </c>
      <c r="H431" s="40">
        <f t="shared" ca="1" si="445"/>
        <v>71428</v>
      </c>
      <c r="I431" s="41">
        <f t="shared" ca="1" si="420"/>
        <v>428808</v>
      </c>
      <c r="J431" s="46">
        <f t="shared" ref="J431" ca="1" si="478">IF(C431="","",K431+L431)</f>
        <v>151429</v>
      </c>
      <c r="K431" s="47">
        <f t="shared" ref="K431" ca="1" si="479">IF(C431="","",ROUND(M430*D431/2,0))</f>
        <v>8572</v>
      </c>
      <c r="L431" s="48">
        <f t="shared" ref="L431" ca="1" si="480">IF(C431="","",IF($E$8*2=C431/6,M430,L425))</f>
        <v>142857</v>
      </c>
      <c r="M431" s="44">
        <f t="shared" ref="M431" ca="1" si="481">IF(C431="","",M425-L431)</f>
        <v>142867</v>
      </c>
      <c r="N431" s="45">
        <f t="shared" ca="1" si="447"/>
        <v>571675</v>
      </c>
      <c r="Q431" s="25">
        <f t="shared" ca="1" si="449"/>
        <v>11073</v>
      </c>
      <c r="R431" s="25">
        <f t="shared" ca="1" si="450"/>
        <v>214285</v>
      </c>
    </row>
    <row r="432" spans="2:18">
      <c r="B432" s="101"/>
      <c r="C432" s="36">
        <f t="shared" ca="1" si="451"/>
        <v>415</v>
      </c>
      <c r="D432" s="37">
        <f t="shared" ca="1" si="475"/>
        <v>0.06</v>
      </c>
      <c r="E432" s="38">
        <f t="shared" ca="1" si="418"/>
        <v>73572</v>
      </c>
      <c r="F432" s="39">
        <f t="shared" ca="1" si="448"/>
        <v>73572</v>
      </c>
      <c r="G432" s="40">
        <f t="shared" ca="1" si="419"/>
        <v>2144</v>
      </c>
      <c r="H432" s="40">
        <f t="shared" ca="1" si="445"/>
        <v>71428</v>
      </c>
      <c r="I432" s="41">
        <f t="shared" ca="1" si="420"/>
        <v>357380</v>
      </c>
      <c r="J432" s="42"/>
      <c r="K432" s="43"/>
      <c r="L432" s="43"/>
      <c r="M432" s="44">
        <f t="shared" ref="M432:M436" ca="1" si="482">IF(C432="","",M431)</f>
        <v>142867</v>
      </c>
      <c r="N432" s="45">
        <f t="shared" ca="1" si="447"/>
        <v>500247</v>
      </c>
      <c r="Q432" s="25">
        <f t="shared" ca="1" si="449"/>
        <v>2144</v>
      </c>
      <c r="R432" s="25">
        <f t="shared" ca="1" si="450"/>
        <v>71428</v>
      </c>
    </row>
    <row r="433" spans="2:18">
      <c r="B433" s="101"/>
      <c r="C433" s="36">
        <f t="shared" ca="1" si="451"/>
        <v>416</v>
      </c>
      <c r="D433" s="37">
        <f t="shared" ca="1" si="475"/>
        <v>0.06</v>
      </c>
      <c r="E433" s="38">
        <f t="shared" ca="1" si="418"/>
        <v>73215</v>
      </c>
      <c r="F433" s="39">
        <f t="shared" ca="1" si="448"/>
        <v>73215</v>
      </c>
      <c r="G433" s="40">
        <f t="shared" ca="1" si="419"/>
        <v>1787</v>
      </c>
      <c r="H433" s="40">
        <f t="shared" ca="1" si="445"/>
        <v>71428</v>
      </c>
      <c r="I433" s="41">
        <f t="shared" ca="1" si="420"/>
        <v>285952</v>
      </c>
      <c r="J433" s="42"/>
      <c r="K433" s="43"/>
      <c r="L433" s="43"/>
      <c r="M433" s="44">
        <f t="shared" ca="1" si="482"/>
        <v>142867</v>
      </c>
      <c r="N433" s="45">
        <f t="shared" ca="1" si="447"/>
        <v>428819</v>
      </c>
      <c r="Q433" s="25">
        <f t="shared" ca="1" si="449"/>
        <v>1787</v>
      </c>
      <c r="R433" s="25">
        <f t="shared" ca="1" si="450"/>
        <v>71428</v>
      </c>
    </row>
    <row r="434" spans="2:18">
      <c r="B434" s="101"/>
      <c r="C434" s="36">
        <f t="shared" ca="1" si="451"/>
        <v>417</v>
      </c>
      <c r="D434" s="37">
        <f t="shared" ca="1" si="475"/>
        <v>0.06</v>
      </c>
      <c r="E434" s="38">
        <f t="shared" ca="1" si="418"/>
        <v>72858</v>
      </c>
      <c r="F434" s="39">
        <f t="shared" ca="1" si="448"/>
        <v>72858</v>
      </c>
      <c r="G434" s="40">
        <f t="shared" ca="1" si="419"/>
        <v>1430</v>
      </c>
      <c r="H434" s="40">
        <f t="shared" ca="1" si="445"/>
        <v>71428</v>
      </c>
      <c r="I434" s="41">
        <f t="shared" ca="1" si="420"/>
        <v>214524</v>
      </c>
      <c r="J434" s="42"/>
      <c r="K434" s="43"/>
      <c r="L434" s="43"/>
      <c r="M434" s="44">
        <f t="shared" ca="1" si="482"/>
        <v>142867</v>
      </c>
      <c r="N434" s="45">
        <f t="shared" ca="1" si="447"/>
        <v>357391</v>
      </c>
      <c r="Q434" s="25">
        <f t="shared" ca="1" si="449"/>
        <v>1430</v>
      </c>
      <c r="R434" s="25">
        <f t="shared" ca="1" si="450"/>
        <v>71428</v>
      </c>
    </row>
    <row r="435" spans="2:18">
      <c r="B435" s="101"/>
      <c r="C435" s="36">
        <f t="shared" ca="1" si="451"/>
        <v>418</v>
      </c>
      <c r="D435" s="37">
        <f t="shared" ca="1" si="475"/>
        <v>0.06</v>
      </c>
      <c r="E435" s="38">
        <f t="shared" ca="1" si="418"/>
        <v>72501</v>
      </c>
      <c r="F435" s="39">
        <f t="shared" ca="1" si="448"/>
        <v>72501</v>
      </c>
      <c r="G435" s="40">
        <f t="shared" ca="1" si="419"/>
        <v>1073</v>
      </c>
      <c r="H435" s="40">
        <f t="shared" ca="1" si="445"/>
        <v>71428</v>
      </c>
      <c r="I435" s="41">
        <f t="shared" ca="1" si="420"/>
        <v>143096</v>
      </c>
      <c r="J435" s="42"/>
      <c r="K435" s="43"/>
      <c r="L435" s="43"/>
      <c r="M435" s="44">
        <f t="shared" ca="1" si="482"/>
        <v>142867</v>
      </c>
      <c r="N435" s="45">
        <f t="shared" ca="1" si="447"/>
        <v>285963</v>
      </c>
      <c r="Q435" s="25">
        <f t="shared" ca="1" si="449"/>
        <v>1073</v>
      </c>
      <c r="R435" s="25">
        <f t="shared" ca="1" si="450"/>
        <v>71428</v>
      </c>
    </row>
    <row r="436" spans="2:18">
      <c r="B436" s="101"/>
      <c r="C436" s="36">
        <f t="shared" ca="1" si="451"/>
        <v>419</v>
      </c>
      <c r="D436" s="37">
        <f t="shared" ca="1" si="475"/>
        <v>0.06</v>
      </c>
      <c r="E436" s="38">
        <f t="shared" ca="1" si="418"/>
        <v>72143</v>
      </c>
      <c r="F436" s="39">
        <f t="shared" ca="1" si="448"/>
        <v>72143</v>
      </c>
      <c r="G436" s="40">
        <f t="shared" ca="1" si="419"/>
        <v>715</v>
      </c>
      <c r="H436" s="40">
        <f t="shared" ca="1" si="445"/>
        <v>71428</v>
      </c>
      <c r="I436" s="41">
        <f t="shared" ca="1" si="420"/>
        <v>71668</v>
      </c>
      <c r="J436" s="42"/>
      <c r="K436" s="43"/>
      <c r="L436" s="43"/>
      <c r="M436" s="44">
        <f t="shared" ca="1" si="482"/>
        <v>142867</v>
      </c>
      <c r="N436" s="45">
        <f t="shared" ca="1" si="447"/>
        <v>214535</v>
      </c>
      <c r="Q436" s="25">
        <f t="shared" ca="1" si="449"/>
        <v>715</v>
      </c>
      <c r="R436" s="25">
        <f t="shared" ca="1" si="450"/>
        <v>71428</v>
      </c>
    </row>
    <row r="437" spans="2:18">
      <c r="B437" s="102"/>
      <c r="C437" s="49">
        <f t="shared" ca="1" si="451"/>
        <v>420</v>
      </c>
      <c r="D437" s="50">
        <f ca="1">IF(C437="","",VLOOKUP(C437/12,$H$6:$J$12,3,TRUE))</f>
        <v>0.06</v>
      </c>
      <c r="E437" s="51">
        <f t="shared" ca="1" si="418"/>
        <v>219179</v>
      </c>
      <c r="F437" s="52">
        <f t="shared" ca="1" si="448"/>
        <v>72026</v>
      </c>
      <c r="G437" s="53">
        <f t="shared" ca="1" si="419"/>
        <v>358</v>
      </c>
      <c r="H437" s="53">
        <f t="shared" ref="H437" ca="1" si="483">IF(C437="","",IF($E$8*12=C437,I436,H436))</f>
        <v>71668</v>
      </c>
      <c r="I437" s="54">
        <f ca="1">IF(C437="","",I436-H437)</f>
        <v>0</v>
      </c>
      <c r="J437" s="52">
        <f t="shared" ref="J437" ca="1" si="484">IF(C437="","",K437+L437)</f>
        <v>147153</v>
      </c>
      <c r="K437" s="56">
        <f t="shared" ref="K437" ca="1" si="485">IF(C437="","",ROUND(M431*D437/2,0))</f>
        <v>4286</v>
      </c>
      <c r="L437" s="57">
        <f t="shared" ref="L437" ca="1" si="486">IF(C437="","",IF($E$8*2=C437/6,M436,L431))</f>
        <v>142867</v>
      </c>
      <c r="M437" s="58">
        <f t="shared" ref="M437" ca="1" si="487">IF(C437="","",M431-L437)</f>
        <v>0</v>
      </c>
      <c r="N437" s="59">
        <f t="shared" ca="1" si="447"/>
        <v>0</v>
      </c>
      <c r="Q437" s="25">
        <f t="shared" ca="1" si="449"/>
        <v>4644</v>
      </c>
      <c r="R437" s="25">
        <f t="shared" ca="1" si="450"/>
        <v>214535</v>
      </c>
    </row>
    <row r="438" spans="2:18" ht="9" customHeight="1">
      <c r="J438" s="9"/>
      <c r="K438" s="9"/>
      <c r="L438" s="9"/>
      <c r="M438" s="9"/>
      <c r="N438" s="9"/>
    </row>
    <row r="439" spans="2:18">
      <c r="J439" s="9"/>
      <c r="K439" s="9"/>
      <c r="L439" s="9"/>
      <c r="M439" s="9"/>
      <c r="N439" s="9"/>
    </row>
    <row r="440" spans="2:18">
      <c r="J440" s="9"/>
      <c r="K440" s="9"/>
      <c r="L440" s="9"/>
      <c r="M440" s="9"/>
      <c r="N440" s="9"/>
    </row>
    <row r="441" spans="2:18">
      <c r="J441" s="9"/>
      <c r="K441" s="9"/>
      <c r="L441" s="9"/>
      <c r="M441" s="9"/>
      <c r="N441" s="9"/>
    </row>
    <row r="442" spans="2:18">
      <c r="J442" s="9"/>
      <c r="K442" s="9"/>
      <c r="L442" s="9"/>
      <c r="M442" s="9"/>
      <c r="N442" s="9"/>
    </row>
    <row r="443" spans="2:18">
      <c r="J443" s="9"/>
      <c r="K443" s="9"/>
      <c r="L443" s="9"/>
      <c r="M443" s="9"/>
      <c r="N443" s="9"/>
    </row>
    <row r="444" spans="2:18">
      <c r="J444" s="9"/>
      <c r="K444" s="9"/>
      <c r="L444" s="9"/>
      <c r="M444" s="9"/>
      <c r="N444" s="9"/>
    </row>
    <row r="445" spans="2:18">
      <c r="J445" s="9"/>
      <c r="K445" s="9"/>
      <c r="L445" s="9"/>
      <c r="M445" s="9"/>
      <c r="N445" s="9"/>
    </row>
    <row r="446" spans="2:18">
      <c r="J446" s="9"/>
      <c r="K446" s="9"/>
      <c r="L446" s="9"/>
      <c r="M446" s="9"/>
      <c r="N446" s="9"/>
    </row>
    <row r="447" spans="2:18">
      <c r="J447" s="9"/>
      <c r="K447" s="9"/>
      <c r="L447" s="9"/>
      <c r="M447" s="9"/>
      <c r="N447" s="9"/>
    </row>
    <row r="448" spans="2:18">
      <c r="J448" s="9"/>
      <c r="K448" s="9"/>
      <c r="L448" s="9"/>
      <c r="M448" s="9"/>
      <c r="N448" s="9"/>
    </row>
    <row r="449" spans="10:14">
      <c r="J449" s="9"/>
      <c r="K449" s="9"/>
      <c r="L449" s="9"/>
      <c r="M449" s="9"/>
      <c r="N449" s="9"/>
    </row>
    <row r="450" spans="10:14">
      <c r="J450" s="9"/>
      <c r="K450" s="9"/>
      <c r="L450" s="9"/>
      <c r="M450" s="9"/>
      <c r="N450" s="9"/>
    </row>
  </sheetData>
  <sheetProtection algorithmName="SHA-512" hashValue="zW4Nnnp/8wM2IUtKwhynqFji6mU7SIkZxuelY8aI/7ZKHnsybckoJBaA1cSJxtRxELW6tbcuK4otvnRqzIZePw==" saltValue="98Hd71/WJq0OiS7OPC2ErA==" spinCount="100000" sheet="1" objects="1" scenarios="1"/>
  <mergeCells count="67">
    <mergeCell ref="B5:B7"/>
    <mergeCell ref="C5:D5"/>
    <mergeCell ref="E5:F5"/>
    <mergeCell ref="H5:I5"/>
    <mergeCell ref="C6:D6"/>
    <mergeCell ref="E6:F6"/>
    <mergeCell ref="C7:D7"/>
    <mergeCell ref="E7:F7"/>
    <mergeCell ref="B8:D8"/>
    <mergeCell ref="L8:N12"/>
    <mergeCell ref="B9:F9"/>
    <mergeCell ref="B10:D10"/>
    <mergeCell ref="E10:F10"/>
    <mergeCell ref="B11:D11"/>
    <mergeCell ref="E11:F11"/>
    <mergeCell ref="B12:D12"/>
    <mergeCell ref="E12:F12"/>
    <mergeCell ref="B78:B89"/>
    <mergeCell ref="B14:N14"/>
    <mergeCell ref="B16:B17"/>
    <mergeCell ref="C16:C17"/>
    <mergeCell ref="D16:D17"/>
    <mergeCell ref="E16:E17"/>
    <mergeCell ref="F16:I16"/>
    <mergeCell ref="J16:M16"/>
    <mergeCell ref="N16:N17"/>
    <mergeCell ref="B18:B29"/>
    <mergeCell ref="B30:B41"/>
    <mergeCell ref="B42:B53"/>
    <mergeCell ref="B54:B65"/>
    <mergeCell ref="B66:B77"/>
    <mergeCell ref="B222:B233"/>
    <mergeCell ref="B90:B101"/>
    <mergeCell ref="B102:B113"/>
    <mergeCell ref="B114:B125"/>
    <mergeCell ref="B126:B137"/>
    <mergeCell ref="B138:B149"/>
    <mergeCell ref="B150:B161"/>
    <mergeCell ref="B162:B173"/>
    <mergeCell ref="B174:B185"/>
    <mergeCell ref="B186:B197"/>
    <mergeCell ref="B198:B209"/>
    <mergeCell ref="B210:B221"/>
    <mergeCell ref="B366:B377"/>
    <mergeCell ref="B234:B245"/>
    <mergeCell ref="B246:B257"/>
    <mergeCell ref="B258:B269"/>
    <mergeCell ref="B270:B281"/>
    <mergeCell ref="B282:B293"/>
    <mergeCell ref="B294:B305"/>
    <mergeCell ref="B306:B317"/>
    <mergeCell ref="B318:B329"/>
    <mergeCell ref="B330:B341"/>
    <mergeCell ref="B342:B353"/>
    <mergeCell ref="B354:B365"/>
    <mergeCell ref="B378:B389"/>
    <mergeCell ref="B390:B401"/>
    <mergeCell ref="B402:B413"/>
    <mergeCell ref="B414:B425"/>
    <mergeCell ref="B426:B437"/>
    <mergeCell ref="F1:I1"/>
    <mergeCell ref="J1:M1"/>
    <mergeCell ref="N1:N2"/>
    <mergeCell ref="B1:B2"/>
    <mergeCell ref="C1:C2"/>
    <mergeCell ref="D1:D2"/>
    <mergeCell ref="E1:E2"/>
  </mergeCells>
  <phoneticPr fontId="2"/>
  <dataValidations count="1">
    <dataValidation type="list" allowBlank="1" showInputMessage="1" showErrorMessage="1" sqref="E8" xr:uid="{1F072C81-A23A-48C3-9127-A31DBD411F44}">
      <formula1>$T$1:$T$35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2</vt:i4>
      </vt:variant>
      <vt:variant>
        <vt:lpstr>グラフ</vt:lpstr>
      </vt:variant>
      <vt:variant>
        <vt:i4>2</vt:i4>
      </vt:variant>
      <vt:variant>
        <vt:lpstr>名前付き一覧</vt:lpstr>
      </vt:variant>
      <vt:variant>
        <vt:i4>1</vt:i4>
      </vt:variant>
    </vt:vector>
  </HeadingPairs>
  <TitlesOfParts>
    <vt:vector size="5" baseType="lpstr">
      <vt:lpstr>償還予定表（元利均等返済）</vt:lpstr>
      <vt:lpstr>償還予定表（元金均等返済）</vt:lpstr>
      <vt:lpstr>グラフ（元利均等返済）</vt:lpstr>
      <vt:lpstr>グラフ（元金均等返済）</vt:lpstr>
      <vt:lpstr>'償還予定表（元利均等返済）'!Print_Area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TAKAHIRO ICHIKAWA</dc:creator>
  <cp:lastModifiedBy>TAKAHIRO ICHIKAWA</cp:lastModifiedBy>
  <cp:lastPrinted>2023-03-21T12:58:20Z</cp:lastPrinted>
  <dcterms:created xsi:type="dcterms:W3CDTF">2023-03-06T07:15:24Z</dcterms:created>
  <dcterms:modified xsi:type="dcterms:W3CDTF">2025-02-11T13:19:46Z</dcterms:modified>
</cp:coreProperties>
</file>